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240" windowWidth="15192" windowHeight="12528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<sst xmlns="http://schemas.openxmlformats.org/spreadsheetml/2006/main" count="292" uniqueCount="154">
  <si>
    <t>(найменування  організації)</t>
  </si>
  <si>
    <t xml:space="preserve">   </t>
  </si>
  <si>
    <t>ДОГОВІРНА ЦІНА</t>
  </si>
  <si>
    <t>Одиниця
виміру</t>
  </si>
  <si>
    <t>Кількість</t>
  </si>
  <si>
    <t>Розділ 1. Земляне полотно та споруди
дорожнього водовідведення</t>
  </si>
  <si>
    <t>Скошування трави навісною косаркою
КС-2.1 на базі трактора потужністю до 40
кВт [55 к.с.]</t>
  </si>
  <si>
    <t>1 км</t>
  </si>
  <si>
    <t>Скошування трави з використанням
кущоріза</t>
  </si>
  <si>
    <t>100 м2</t>
  </si>
  <si>
    <t>Вирізування сухих гілок вручну на
деревах з діаметром стовбура до 350 мм,
5 зрізів</t>
  </si>
  <si>
    <t>1 дерево</t>
  </si>
  <si>
    <t>Вирізування сухих гілок вручну на
деревах з діаметром стовбура до 500 мм,
15 зрізів</t>
  </si>
  <si>
    <t>Збирання зрізаних гілок листяних порід</t>
  </si>
  <si>
    <t>Вирізання порослі кущів косаркою</t>
  </si>
  <si>
    <t>Очищення водовідвідних канав від бруду
та сміття вручну</t>
  </si>
  <si>
    <t>1м.кан.</t>
  </si>
  <si>
    <t>Часткове відновлення профілю
водовідвідних канав вручну [в межах
5%]: ґрунт ІІ групи</t>
  </si>
  <si>
    <t>1 м кан.</t>
  </si>
  <si>
    <t>Відновлення профілю водовідвідних
канав автогрейдером середнього типу</t>
  </si>
  <si>
    <t>1 км.пр</t>
  </si>
  <si>
    <t>Засипання промоїн і просідань
щебеневою сумішю</t>
  </si>
  <si>
    <t>1 м3</t>
  </si>
  <si>
    <t>Планування узбіч автогрейдером
середнього типу</t>
  </si>
  <si>
    <t>1км од.с</t>
  </si>
  <si>
    <t>Прибирання сміття на узбіччях, в смузі
відводу, на укосах та розділювальній
смузі</t>
  </si>
  <si>
    <t>Всього по розділу 1</t>
  </si>
  <si>
    <t>Розділ 2. Дорожній одяг</t>
  </si>
  <si>
    <t>1000 м2</t>
  </si>
  <si>
    <t>Очищення покриття від сміття та
нанесеного ґрунту біля бордюрів
прибиральною машиною,
середньозабруднене покриття</t>
  </si>
  <si>
    <t>Влаштування вирівнюючого шару із
пористої асфальтобетонної суміші
асфальтоукладачем, при ширині
укладання 3,5 м</t>
  </si>
  <si>
    <t>100 т</t>
  </si>
  <si>
    <t>Виключати на кожний прохід при зміні
кількості проходів з норми 2-4-11 до
чотирьох проходів</t>
  </si>
  <si>
    <t>Виключати на кожний прохід при зміні
кількості проходів з норми 2-4-19 до
чотирьох проходів</t>
  </si>
  <si>
    <t>Виключати на кожний прохід при зміні
кількості проходів з норми 2-4-23 до
чотирьох проходів</t>
  </si>
  <si>
    <t>Ущільнення асфальтобетонного шару
котком дорожнім самохідним вібраційним
комбінованої дії Hamm HD 110K масою 9,
3 т за шість проходів котка по одному
сліду</t>
  </si>
  <si>
    <t>Виключати на кожний прохід при зміні
кількості проходів з норми 2-4-31 до
чотирьох проходів</t>
  </si>
  <si>
    <t>Профілювання щебеневих доріг
автогрейдером при ширині покриття, що
профілюється до 6 м</t>
  </si>
  <si>
    <t>Відновлення профілю щебеневих
покриттів товщиною 18 см при ширині
покриття, що профілюється до 6 м</t>
  </si>
  <si>
    <t>Улаштування вирівнюючих шарів основи
автогрейдером із щебенево-піщаної
суміші</t>
  </si>
  <si>
    <t>100м3</t>
  </si>
  <si>
    <t>Всього по розділу 2</t>
  </si>
  <si>
    <t>Розділ 3. Транспортні споруди</t>
  </si>
  <si>
    <t>Очищення отворів водопропускних труб
та малих мостів від бруду та наносів
вручну</t>
  </si>
  <si>
    <t>1 м</t>
  </si>
  <si>
    <t>Очищення від бруду елементів моста
вручну</t>
  </si>
  <si>
    <t>1 м2</t>
  </si>
  <si>
    <t>Очищення підмостового русла від кущів,
очерету та трави</t>
  </si>
  <si>
    <t>10 м2</t>
  </si>
  <si>
    <t>Фарбування металевого перильного
огородження мостів вручну</t>
  </si>
  <si>
    <t>10 м</t>
  </si>
  <si>
    <t>Ремонт пошкодженої штукатурки мостів
та труб</t>
  </si>
  <si>
    <t>м2</t>
  </si>
  <si>
    <t>Всього по розділу 3</t>
  </si>
  <si>
    <t>Розділ 4. Об'єкти дорожнього сервісу та
інженерне облаштування</t>
  </si>
  <si>
    <t>Прибирання автобусних зупинок від
сміття</t>
  </si>
  <si>
    <t>зупинка</t>
  </si>
  <si>
    <t>Прибирання автопавільонів від сміття
влітку</t>
  </si>
  <si>
    <t>Ремонт дерев'яного настилу лав
довжиною 2,5 м</t>
  </si>
  <si>
    <t>лава</t>
  </si>
  <si>
    <t>Всього по розділу 4</t>
  </si>
  <si>
    <t>Розділ 5. Аварійні роботи</t>
  </si>
  <si>
    <t>Ліквідація вибоїн машиною
пневмоструменевим методом, при
глибині вибоїн 20 мм [При виконанні
робіт на одній половині проїзної частини
дороги, з рухом транспорту по другій
половині з інтенсивністю більше 150
автомобілів за добу]</t>
  </si>
  <si>
    <t>На кожні 5 мм зміни глибини додавати и
за нормами 10-2-20-1 до 30мм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</si>
  <si>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На кожні 5 мм зміни глибини додавати за
нормами 10-2-20-1 до 40мм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</si>
  <si>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Ліквідація вибоїн машиною
пневмоструменевим методом, при
глибині вибоїн 50 мм [При виконанні
робіт на одній половині проїзної частини
дороги, з рухом транспорту по другій
половині з інтенсивністю більше 150
автомобілів за добу]</t>
  </si>
  <si>
    <t>Ліквідація вибоїн асфальтобетонного
покриття з розламуванням та
обрубуванням країв площею ремонту до
1 м2, при товщині шару до 50 мм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</si>
  <si>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Ліквідація вибоїн асфальтобетонного
покриття з розламуванням та
обрубуванням країв площею ремонту до
1 м2, при товщині шару до 60 мм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</si>
  <si>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Ліквідація вибоїн асфальтобетонного
покриття з розламуванням та
обрубуванням країв площею ремонту до
3 м2, при товщині шару до 50 мм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</si>
  <si>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Ліквідація вибоїн асфальтобетонного
покриття з розламуванням та
обрубуванням країв площею ремонту до
3 м2, при товщині шару до 60 мм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</si>
  <si>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Ліквідація вибоїн асфальтобетонного
покриття з розламуванням та
обрубуванням країв площею ремонту до
10 м2, при товщині шару до 50 мм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</si>
  <si>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Ліквідація вибоїн асфальтобетонного
покриття з розламуванням та
обрубуванням країв площею ремонту до
10 м2, при товщині шару до 60 мм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</si>
  <si>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Ліквідація вибоїн щебеневих покриттів,
при глибині вибоїни до 60 мм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</si>
  <si>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Ліквідація вибоїн щебеневих покриттів,
при глибині вибоїни до 100 мм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</si>
  <si>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Розбирання асфальтобетонних покриттів
та основ</t>
  </si>
  <si>
    <t>100 м3</t>
  </si>
  <si>
    <t>Всього по розділу 5</t>
  </si>
  <si>
    <t>Розділ 6. Утримання технічних засобів
ОДР</t>
  </si>
  <si>
    <t>Демонтаж щитів дорожніх знаків на
одному стояку (Демонтаж)</t>
  </si>
  <si>
    <t>щит</t>
  </si>
  <si>
    <t>Демонтаж щитів дорожніх знаків на двох
стояках (Демонтаж)</t>
  </si>
  <si>
    <t>Монтаж щитів дорожніх знаків (раніше
демонтованих) на одному стояку</t>
  </si>
  <si>
    <t>Монтаж щитів дорожніх знаків (раніше
демонтованих) на двох стояках</t>
  </si>
  <si>
    <t>Всього по розділу 6</t>
  </si>
  <si>
    <t>Очищення покриття навісною щіткою на
базі поливально-мийної машини,
середньозабруднене покриття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</si>
  <si>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Очищення покриття від сміття та
нанесеного ґрунту біля бордюрів
прибиральною машиною,
середньозабруднене покриття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</si>
  <si>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Влаштування вирівнюючого шару
дорожнього одягу вручну із
асфальтобетонної суміші [При виконанні
робіт на одній половині проїзної частини
дороги, з рухом транспорту по другій
половині з інтенсивністю більше 150
автомобілів за добу]</t>
  </si>
  <si>
    <t>Ущільнення асфальтобетонного шару
котком дорожнім самохідним вібраційним
гладковальцевим Hamm HD 110 масою
10,6 т за шість проходів котка по одному
сліду [При виконанні робіт на одній
половині проїзної частини дороги, з
рухом транспорту по другій половині з
інтенсивністю більше 150 автомобілів за
добу]</t>
  </si>
  <si>
    <t>Виключати на кожний прохід при зміні
кількості проходів з норми 2-4-11 до
чотирьох проходів [При виконанні робіт
на одній половині проїзної частини
дороги, з рухом транспорту по другій
половині з інтенсивністю більше 150
автомобілів за добу]</t>
  </si>
  <si>
    <t>Виключати на кожний прохід при зміні
кількості проходів з норми 2-4-19 до
чотирьох проходів [При виконанні робіт
на одній половині проїзної частини
дороги, з рухом транспорту по другій
половині з інтенсивністю більше 150
автомобілів за добу]</t>
  </si>
  <si>
    <t>Виключати на кожний прохід при зміні
кількості проходів з норми 2-4-23 до
чотирьох проходів [При виконанні робіт
на одній половині проїзної частини
дороги, з рухом транспорту по другій
половині з інтенсивністю більше 150
автомобілів за добу]</t>
  </si>
  <si>
    <t>Ущільнення асфальтобетонного шару
котком дорожнім самохідним вібраційним
комбінованої дії Hamm HD 110K масою 9,
3 т за шість проходів котка по одному
сліду [При виконанні робіт на одній
половині проїзної частини дороги, з
рухом транспорту по другій половині з
інтенсивністю більше 150 автомобілів за
добу]</t>
  </si>
  <si>
    <t>Виключати на кожний прохід при зміні
кількості проходів з норми 2-4-31 до
чотирьох проходів [При виконанні робіт
на одній половині проїзної частини
дороги, з рухом транспорту по другій
половині з інтенсивністю більше 150
автомобілів за добу]</t>
  </si>
  <si>
    <t>Профілювання щебеневих доріг
автогрейдером при ширині покриття, що
профілюється до 6 м [При виконанні
робіт на одній половині проїзної частини
дороги, з рухом транспорту по другій
половині з інтенсивністю більше 150
автомобілів за добу]</t>
  </si>
  <si>
    <t>Відновлення профілю щебеневих
покриттів товщиною 18 см при ширині
покриття, що профілюється до 6 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</si>
  <si>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Улаштування вирівнюючих шарів основи
автогрейдером із щебенево-піщаної
суміші /проведення робiт на однiй
половинi проїжджої частини при
систематичному русi транспорту на
другiй/</t>
  </si>
  <si>
    <t>Демонтаж ланок одноочкових круглих
залізобетонних водопропускних труб
отвором 1 м при висоті насипу на
залізницях до 3 м, на автомобільних
дорогах до 4 м (К-0,8) (Демонтаж)</t>
  </si>
  <si>
    <t>м3</t>
  </si>
  <si>
    <t>Улаштування щебеневих подушок під
фундаменти</t>
  </si>
  <si>
    <t>Укладання ланок одноочкових круглих
залізобетонних водопропускних труб
отвором 1 м при висоті насипу на
залізницях до 3 м, на автомобільних
дорогах до 4 м</t>
  </si>
  <si>
    <t>Труби безнапірні круглі, діаметр
умовного проходу 1000 мм, міцність труб
друга</t>
  </si>
  <si>
    <t>м</t>
  </si>
  <si>
    <t>Обмазувальна гідроізоляція бітумною
мастикою двошарова</t>
  </si>
  <si>
    <t>100м2</t>
  </si>
  <si>
    <t>Засипка траншей і котлованів
бульдозерами</t>
  </si>
  <si>
    <t>1000м3</t>
  </si>
  <si>
    <t>Ущільнення грунту пневматичними
трамбівками, група грунтів 1, 2</t>
  </si>
  <si>
    <t>Укладання бетону невеликими обсягами</t>
  </si>
  <si>
    <t>Ліквідація вибоїн машиною
пневмоструменевим мктодом, при
глибині вибоїн 20 мм [При виконанні
робіт на одній половині проїзної частини
дороги, з рухом транспорту по другій
половині з інтенсивністю більше 150
автомобілів за добу]</t>
  </si>
  <si>
    <t>На кожні 5 мм зміни глибини додавати за
нормами 10-2-20-1 до 30мм [При
виконанні робіт на одній половині
проїзної частини дороги, з рухом
транспорту по другій половині з
інтенсивністю більше 150 автомобілів за
добу]</t>
  </si>
  <si>
    <t>Ліквідація вибоїн машиною
пневмоструменевим мктодом, при
глибині вибоїн 50 мм [При виконанні
робіт на одній половині проїзної частини
дороги, з рухом транспорту по другій
половині з інтенсивністю більше 150
автомобілів за добу]</t>
  </si>
  <si>
    <t>Демонтаж дорожніх знаків на одному
стояку (Демонтаж)</t>
  </si>
  <si>
    <t>Демонтаж дорожніх знаків на двох
стояках (Демонтаж)</t>
  </si>
  <si>
    <t>Монтаж дорожніх знаків (раніше
демонтованих) на одному стояку</t>
  </si>
  <si>
    <t>Монтаж дорожніх знаків (раніше
демонтованих) на двох стояках</t>
  </si>
  <si>
    <t>Встановлення трубчастих сталевих опор
дорожніх знаків з влаштуванням
бетонних фундаментів і цоколів (D-57мм,
L-3,5 м, фарбована)</t>
  </si>
  <si>
    <t>1 опора</t>
  </si>
  <si>
    <t>Встановлення трубчастих сталевих опор
дорожніх знаків з влаштуванням
бетонних фундаментів і цоколів (D-57мм,
L-4,25 м, фарбована)</t>
  </si>
  <si>
    <t>Навішування щитів дорожніх знаків на
одній опорі односторонніх (тип ІІ)</t>
  </si>
  <si>
    <t>Встановлення вручну щитів дорожніх
знаків з кріпленням на двох стояках [№
знака 1.4.1(2)]</t>
  </si>
  <si>
    <t>Встановлення інформаційно-вказівних
дорожніх знаків на двох металевих
опорах односторонніх (S=1,5м2)</t>
  </si>
  <si>
    <t>1 знак</t>
  </si>
  <si>
    <t xml:space="preserve">     </t>
  </si>
  <si>
    <t xml:space="preserve"> </t>
  </si>
  <si>
    <r>
      <t xml:space="preserve">Замовник  </t>
    </r>
    <r>
      <rPr>
        <b/>
        <u val="single"/>
        <sz val="10"/>
        <color indexed="8"/>
        <rFont val="Arial Cyr"/>
        <family val="0"/>
      </rPr>
      <t xml:space="preserve">ДП "Служба МАД у Волинській області"  </t>
    </r>
    <r>
      <rPr>
        <b/>
        <sz val="10"/>
        <color indexed="8"/>
        <rFont val="Arial Cyr"/>
        <family val="0"/>
      </rPr>
      <t xml:space="preserve">                   </t>
    </r>
  </si>
  <si>
    <r>
      <t xml:space="preserve">Генпідрядник </t>
    </r>
    <r>
      <rPr>
        <b/>
        <u val="single"/>
        <sz val="10"/>
        <color indexed="8"/>
        <rFont val="Arial Cyr"/>
        <family val="0"/>
      </rPr>
      <t xml:space="preserve">Товариство з обмеженою відповідальністю "АМіЛа" </t>
    </r>
    <r>
      <rPr>
        <b/>
        <sz val="10"/>
        <color indexed="8"/>
        <rFont val="Arial Cyr"/>
        <family val="0"/>
      </rPr>
      <t xml:space="preserve">                     </t>
    </r>
  </si>
  <si>
    <t xml:space="preserve">на Послуги з експлуатаційного утримання автомобільних доріг загального користування місцевого значення північно-західної частини Ковельського району протяжністю 429,7 км
(Любомльський та Шацький райони за старим адміністративним поділом) Волинської області </t>
  </si>
  <si>
    <t xml:space="preserve">Вид договірної ціни: тверда за укрупненими показниками вартості                      </t>
  </si>
  <si>
    <t>Визначена згідно СОУ 42.1-37641918-085:2018, Кошторисних норм України "Настанова з визначення вартості будівництва" затверджених наказом Міністерства розвитку громад та територій України від 01.11.2021.; технічного завдання</t>
  </si>
  <si>
    <t xml:space="preserve">Складена в поточних цінах станом на                                  2022р.                      </t>
  </si>
  <si>
    <t xml:space="preserve">
Любомльський район</t>
  </si>
  <si>
    <t>Очищення покриття навісною щіткою,
середньозабруднене покриття</t>
  </si>
  <si>
    <t>Ущільнення асфальтобетонного шару
котком дорожнім самохідним вібраційним
гладковальцевим масою
10,6 т за шість проходів котка по одному
сліду</t>
  </si>
  <si>
    <t>Ущільнення асфальтобетонного шару
котком дорожнім самохідним вібраційним
гладковальцевим масою 14,2 т за шість проходів котка по одному сліду</t>
  </si>
  <si>
    <t>Ущільнення асфальтобетонного шару
котком дорожнім самохідним на
пневмоколісному ходу масою 14,33 т за шість проходів котка по одному сліду</t>
  </si>
  <si>
    <t>Ліквідація вибоїн машиною пневмоструменевим методом, при глибині
вибоїн 20 мм [При виконанні робіт на
одній половині проїзної частини дороги, з
рухом транспорту по другій половині з
інтенсивністю більше 150 автомобілів за
добу]</t>
  </si>
  <si>
    <t>Шацький район</t>
  </si>
  <si>
    <t>Ущільнення асфальтобетонного шару
котком дорожнім самохідним на
пневмоколісному ходу масою 14,33 т за шість проходів котка по одному сліду [При виконанні робіт на одній половині проїзної частини дороги, з рухом транспорту по другій половині з інтенсивністю більше 150 автомобілів за
добу]</t>
  </si>
  <si>
    <t>Ущільнення асфальтобетонного шару
котком дорожнім самохідним вібраційним
гладковальцевим масою 14,2 т за шість проходів котка по одному сліду [При виконанні робіт на одній половині проїзної частини дороги, з рухом транспорту по другій половині з інтенсивністю більше 150 автомобілів за
добу]</t>
  </si>
  <si>
    <t xml:space="preserve">Кошти на покриття ризику всіх учасників будівництва (15 %) </t>
  </si>
  <si>
    <t>Податки, збори, обов’язкові платежі, встановлені чинним законодавством і не враховані складовими вартості будівництва (крім ПДВ)</t>
  </si>
  <si>
    <t>-</t>
  </si>
  <si>
    <t xml:space="preserve">Податок на додану вартість </t>
  </si>
  <si>
    <t>Всього договірна ціна з урахуванням ПДВ</t>
  </si>
  <si>
    <t>Керівник підприємства</t>
  </si>
  <si>
    <t>Керівник (генеральної)</t>
  </si>
  <si>
    <t>(організації) - замовника</t>
  </si>
  <si>
    <t>підрядної організації</t>
  </si>
  <si>
    <t>підпис, ініціали, прізвище, печатка</t>
  </si>
  <si>
    <t>№
ч/ч</t>
  </si>
  <si>
    <t xml:space="preserve">Найменування робіт </t>
  </si>
  <si>
    <t>Ціна одиниці, грн.</t>
  </si>
  <si>
    <t>Загальна вартість, грн.</t>
  </si>
  <si>
    <t>Р.В.Микитюк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</si>
</sst>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</numFmts>
  <fonts count="43">
    <font>
      <sz val="10"/>
      <name val="Arial Cyr"/>
      <family val="0"/>
    </font>
    <font>
      <sz val="10"/>
      <color indexed="8"/>
      <name val="Arial Cyr"/>
      <family val="0"/>
    </font>
    <font>
      <i/>
      <sz val="8"/>
      <color indexed="8"/>
      <name val="Arial Cyr"/>
      <family val="0"/>
    </font>
    <font>
      <b/>
      <sz val="10"/>
      <color indexed="8"/>
      <name val="Arial Cyr"/>
      <family val="0"/>
    </font>
    <font>
      <b/>
      <u val="single"/>
      <sz val="10"/>
      <color indexed="8"/>
      <name val="Arial Cyr"/>
      <family val="0"/>
    </font>
    <font>
      <u val="single"/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24" fillId="0" borderId="0" xfId="0" applyNumberFormat="1" applyFont="1" applyBorder="1" applyAlignment="1">
      <alignment horizontal="left" vertical="top" wrapText="1"/>
    </xf>
    <xf numFmtId="0" fontId="25" fillId="0" borderId="0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6" fillId="0" borderId="0" xfId="0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right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172" fontId="1" fillId="0" borderId="11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right" vertical="top" wrapText="1"/>
    </xf>
    <xf numFmtId="0" fontId="1" fillId="0" borderId="11" xfId="0" applyNumberFormat="1" applyFont="1" applyBorder="1" applyAlignment="1">
      <alignment horizontal="center" vertical="center" wrapText="1"/>
    </xf>
    <xf numFmtId="173" fontId="1" fillId="0" borderId="11" xfId="0" applyNumberFormat="1" applyFont="1" applyBorder="1" applyAlignment="1">
      <alignment horizontal="right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right" vertical="top" wrapText="1"/>
    </xf>
    <xf numFmtId="174" fontId="1" fillId="0" borderId="11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80"/>
  <sheetViews>
    <sheetView showGridLines="0" tabSelected="1" view="pageLayout" workbookViewId="0" topLeftCell="A1">
      <selection activeCell="A145" sqref="A145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17.50390625" style="0" customWidth="1"/>
    <col min="4" max="4" width="11.75390625" style="0" customWidth="1"/>
    <col min="5" max="5" width="11.125" style="0" customWidth="1"/>
    <col min="6" max="6" width="12.375" style="0" customWidth="1"/>
    <col min="7" max="7" width="11.75390625" style="0" customWidth="1"/>
    <col min="8" max="8" width="13.125" style="0" customWidth="1"/>
    <col min="9" max="9" width="0.875" style="0" customWidth="1"/>
  </cols>
  <sheetData>
    <row r="1" spans="1:7" ht="14.25" customHeight="1">
      <c r="A1" s="16" t="s">
        <v>124</v>
      </c>
      <c r="B1" s="17"/>
      <c r="C1" s="17"/>
      <c r="D1" s="17"/>
      <c r="E1" s="17"/>
      <c r="F1" s="17"/>
      <c r="G1" s="17"/>
    </row>
    <row r="2" spans="1:6" ht="12" customHeight="1">
      <c r="A2" s="10" t="s">
        <v>0</v>
      </c>
      <c r="B2" s="9"/>
      <c r="C2" s="9"/>
      <c r="D2" s="9"/>
      <c r="E2" s="9"/>
      <c r="F2" s="9"/>
    </row>
    <row r="3" spans="1:7" ht="14.25" customHeight="1">
      <c r="A3" s="16" t="s">
        <v>125</v>
      </c>
      <c r="B3" s="18"/>
      <c r="C3" s="18"/>
      <c r="D3" s="18"/>
      <c r="E3" s="18"/>
      <c r="F3" s="18"/>
      <c r="G3" s="18"/>
    </row>
    <row r="4" spans="1:6" ht="12" customHeight="1">
      <c r="A4" s="10" t="s">
        <v>0</v>
      </c>
      <c r="B4" s="9"/>
      <c r="C4" s="9"/>
      <c r="D4" s="9"/>
      <c r="E4" s="9"/>
      <c r="F4" s="9"/>
    </row>
    <row r="5" spans="1:9" ht="14.25" customHeight="1">
      <c r="A5" s="9" t="s">
        <v>1</v>
      </c>
      <c r="B5" s="10"/>
      <c r="C5" s="10"/>
      <c r="D5" s="10"/>
      <c r="E5" s="10"/>
      <c r="F5" s="10"/>
      <c r="G5" s="10"/>
      <c r="H5" s="10"/>
      <c r="I5" s="10"/>
    </row>
    <row r="6" spans="1:8" ht="15" customHeight="1">
      <c r="A6" s="11" t="s">
        <v>2</v>
      </c>
      <c r="B6" s="12"/>
      <c r="C6" s="12"/>
      <c r="D6" s="12"/>
      <c r="E6" s="12"/>
      <c r="F6" s="12"/>
      <c r="G6" s="12"/>
      <c r="H6" s="12"/>
    </row>
    <row r="7" spans="1:8" ht="56.25" customHeight="1">
      <c r="A7" s="11" t="s">
        <v>126</v>
      </c>
      <c r="B7" s="11"/>
      <c r="C7" s="11"/>
      <c r="D7" s="11"/>
      <c r="E7" s="11"/>
      <c r="F7" s="11"/>
      <c r="G7" s="11"/>
      <c r="H7" s="11"/>
    </row>
    <row r="8" spans="1:6" ht="14.25" customHeight="1">
      <c r="A8" s="9" t="s">
        <v>127</v>
      </c>
      <c r="B8" s="13"/>
      <c r="C8" s="13"/>
      <c r="D8" s="13"/>
      <c r="E8" s="13"/>
      <c r="F8" s="13"/>
    </row>
    <row r="9" spans="1:6" ht="14.25" customHeight="1">
      <c r="A9" s="7"/>
      <c r="B9" s="8"/>
      <c r="C9" s="8"/>
      <c r="D9" s="8"/>
      <c r="E9" s="8"/>
      <c r="F9" s="8"/>
    </row>
    <row r="10" spans="1:8" ht="41.25" customHeight="1">
      <c r="A10" s="9" t="s">
        <v>128</v>
      </c>
      <c r="B10" s="9"/>
      <c r="C10" s="9"/>
      <c r="D10" s="9"/>
      <c r="E10" s="9"/>
      <c r="F10" s="9"/>
      <c r="G10" s="9"/>
      <c r="H10" s="9"/>
    </row>
    <row r="11" spans="1:8" ht="12" customHeight="1">
      <c r="A11" s="7"/>
      <c r="B11" s="7"/>
      <c r="C11" s="7"/>
      <c r="D11" s="7"/>
      <c r="E11" s="7"/>
      <c r="F11" s="7"/>
      <c r="G11" s="7"/>
      <c r="H11" s="7"/>
    </row>
    <row r="12" spans="1:6" ht="14.25" customHeight="1">
      <c r="A12" s="9" t="s">
        <v>129</v>
      </c>
      <c r="B12" s="9"/>
      <c r="C12" s="9"/>
      <c r="D12" s="9"/>
      <c r="E12" s="9"/>
      <c r="F12" s="9"/>
    </row>
    <row r="13" spans="1:8" ht="42.75" customHeight="1">
      <c r="A13" s="2" t="s">
        <v>149</v>
      </c>
      <c r="B13" s="48" t="s">
        <v>150</v>
      </c>
      <c r="C13" s="48"/>
      <c r="D13" s="48"/>
      <c r="E13" s="2" t="s">
        <v>3</v>
      </c>
      <c r="F13" s="2" t="s">
        <v>4</v>
      </c>
      <c r="G13" s="2" t="s">
        <v>151</v>
      </c>
      <c r="H13" s="2" t="s">
        <v>152</v>
      </c>
    </row>
    <row r="14" spans="1:8" ht="15" customHeight="1">
      <c r="A14" s="1">
        <v>1</v>
      </c>
      <c r="B14" s="14">
        <v>2</v>
      </c>
      <c r="C14" s="14"/>
      <c r="D14" s="14"/>
      <c r="E14" s="3">
        <v>3</v>
      </c>
      <c r="F14" s="4">
        <v>4</v>
      </c>
      <c r="G14" s="2">
        <v>5</v>
      </c>
      <c r="H14" s="5">
        <v>6</v>
      </c>
    </row>
    <row r="15" spans="1:8" ht="29.25" customHeight="1">
      <c r="A15" s="4"/>
      <c r="B15" s="28" t="s">
        <v>130</v>
      </c>
      <c r="C15" s="29"/>
      <c r="D15" s="29"/>
      <c r="E15" s="30"/>
      <c r="F15" s="31"/>
      <c r="G15" s="30"/>
      <c r="H15" s="32"/>
    </row>
    <row r="16" spans="1:8" ht="27.75" customHeight="1">
      <c r="A16" s="33"/>
      <c r="B16" s="34" t="s">
        <v>5</v>
      </c>
      <c r="C16" s="34"/>
      <c r="D16" s="34"/>
      <c r="E16" s="33"/>
      <c r="F16" s="35"/>
      <c r="G16" s="35"/>
      <c r="H16" s="35"/>
    </row>
    <row r="17" spans="1:8" ht="41.25" customHeight="1">
      <c r="A17" s="4">
        <v>1</v>
      </c>
      <c r="B17" s="36" t="s">
        <v>6</v>
      </c>
      <c r="C17" s="36"/>
      <c r="D17" s="36"/>
      <c r="E17" s="4" t="s">
        <v>7</v>
      </c>
      <c r="F17" s="37">
        <v>25</v>
      </c>
      <c r="G17" s="38">
        <v>222.63</v>
      </c>
      <c r="H17" s="38">
        <f>F17*G17</f>
        <v>5565.75</v>
      </c>
    </row>
    <row r="18" spans="1:8" ht="27.75" customHeight="1">
      <c r="A18" s="4">
        <v>2</v>
      </c>
      <c r="B18" s="36" t="s">
        <v>8</v>
      </c>
      <c r="C18" s="36"/>
      <c r="D18" s="36"/>
      <c r="E18" s="4" t="s">
        <v>9</v>
      </c>
      <c r="F18" s="37">
        <v>50</v>
      </c>
      <c r="G18" s="38">
        <v>107.82</v>
      </c>
      <c r="H18" s="38">
        <f aca="true" t="shared" si="0" ref="H18:H28">F18*G18</f>
        <v>5391</v>
      </c>
    </row>
    <row r="19" spans="1:8" ht="41.25" customHeight="1">
      <c r="A19" s="4">
        <v>3</v>
      </c>
      <c r="B19" s="36" t="s">
        <v>10</v>
      </c>
      <c r="C19" s="36"/>
      <c r="D19" s="36"/>
      <c r="E19" s="4" t="s">
        <v>11</v>
      </c>
      <c r="F19" s="37">
        <v>20</v>
      </c>
      <c r="G19" s="38">
        <v>75.44</v>
      </c>
      <c r="H19" s="38">
        <f t="shared" si="0"/>
        <v>1508.8</v>
      </c>
    </row>
    <row r="20" spans="1:8" ht="41.25" customHeight="1">
      <c r="A20" s="4">
        <v>4</v>
      </c>
      <c r="B20" s="36" t="s">
        <v>12</v>
      </c>
      <c r="C20" s="36"/>
      <c r="D20" s="36"/>
      <c r="E20" s="4" t="s">
        <v>11</v>
      </c>
      <c r="F20" s="37">
        <v>10</v>
      </c>
      <c r="G20" s="38">
        <v>158.42</v>
      </c>
      <c r="H20" s="38">
        <f t="shared" si="0"/>
        <v>1584.1999999999998</v>
      </c>
    </row>
    <row r="21" spans="1:8" ht="27.75" customHeight="1">
      <c r="A21" s="4">
        <v>5</v>
      </c>
      <c r="B21" s="36" t="s">
        <v>13</v>
      </c>
      <c r="C21" s="36"/>
      <c r="D21" s="36"/>
      <c r="E21" s="4" t="s">
        <v>9</v>
      </c>
      <c r="F21" s="39">
        <v>1.8</v>
      </c>
      <c r="G21" s="38">
        <v>61.62</v>
      </c>
      <c r="H21" s="38">
        <f t="shared" si="0"/>
        <v>110.916</v>
      </c>
    </row>
    <row r="22" spans="1:8" ht="14.25" customHeight="1">
      <c r="A22" s="4">
        <v>6</v>
      </c>
      <c r="B22" s="36" t="s">
        <v>14</v>
      </c>
      <c r="C22" s="36"/>
      <c r="D22" s="36"/>
      <c r="E22" s="4" t="s">
        <v>9</v>
      </c>
      <c r="F22" s="37">
        <v>50</v>
      </c>
      <c r="G22" s="38">
        <v>349.91</v>
      </c>
      <c r="H22" s="38">
        <f t="shared" si="0"/>
        <v>17495.5</v>
      </c>
    </row>
    <row r="23" spans="1:8" ht="27.75" customHeight="1">
      <c r="A23" s="4">
        <v>7</v>
      </c>
      <c r="B23" s="36" t="s">
        <v>15</v>
      </c>
      <c r="C23" s="36"/>
      <c r="D23" s="36"/>
      <c r="E23" s="4" t="s">
        <v>16</v>
      </c>
      <c r="F23" s="37">
        <v>50</v>
      </c>
      <c r="G23" s="38">
        <v>16.75</v>
      </c>
      <c r="H23" s="38">
        <f t="shared" si="0"/>
        <v>837.5</v>
      </c>
    </row>
    <row r="24" spans="1:8" ht="41.25" customHeight="1">
      <c r="A24" s="4">
        <v>8</v>
      </c>
      <c r="B24" s="36" t="s">
        <v>17</v>
      </c>
      <c r="C24" s="36"/>
      <c r="D24" s="36"/>
      <c r="E24" s="4" t="s">
        <v>18</v>
      </c>
      <c r="F24" s="37">
        <v>150</v>
      </c>
      <c r="G24" s="38">
        <v>14.36</v>
      </c>
      <c r="H24" s="38">
        <f t="shared" si="0"/>
        <v>2154</v>
      </c>
    </row>
    <row r="25" spans="1:8" ht="27.75" customHeight="1">
      <c r="A25" s="4">
        <v>9</v>
      </c>
      <c r="B25" s="36" t="s">
        <v>19</v>
      </c>
      <c r="C25" s="36"/>
      <c r="D25" s="36"/>
      <c r="E25" s="4" t="s">
        <v>20</v>
      </c>
      <c r="F25" s="37">
        <v>20</v>
      </c>
      <c r="G25" s="38">
        <v>614.4</v>
      </c>
      <c r="H25" s="38">
        <f t="shared" si="0"/>
        <v>12288</v>
      </c>
    </row>
    <row r="26" spans="1:8" ht="27.75" customHeight="1">
      <c r="A26" s="4">
        <v>10</v>
      </c>
      <c r="B26" s="36" t="s">
        <v>21</v>
      </c>
      <c r="C26" s="36"/>
      <c r="D26" s="36"/>
      <c r="E26" s="4" t="s">
        <v>22</v>
      </c>
      <c r="F26" s="37">
        <v>15</v>
      </c>
      <c r="G26" s="38">
        <v>2128.92</v>
      </c>
      <c r="H26" s="38">
        <f t="shared" si="0"/>
        <v>31933.800000000003</v>
      </c>
    </row>
    <row r="27" spans="1:8" ht="27.75" customHeight="1">
      <c r="A27" s="4">
        <v>11</v>
      </c>
      <c r="B27" s="36" t="s">
        <v>23</v>
      </c>
      <c r="C27" s="36"/>
      <c r="D27" s="36"/>
      <c r="E27" s="4" t="s">
        <v>24</v>
      </c>
      <c r="F27" s="37">
        <v>133</v>
      </c>
      <c r="G27" s="38">
        <v>524.8</v>
      </c>
      <c r="H27" s="38">
        <f t="shared" si="0"/>
        <v>69798.4</v>
      </c>
    </row>
    <row r="28" spans="1:8" ht="41.25" customHeight="1">
      <c r="A28" s="4">
        <v>12</v>
      </c>
      <c r="B28" s="36" t="s">
        <v>25</v>
      </c>
      <c r="C28" s="36"/>
      <c r="D28" s="36"/>
      <c r="E28" s="4" t="s">
        <v>9</v>
      </c>
      <c r="F28" s="37">
        <v>500</v>
      </c>
      <c r="G28" s="38">
        <v>77.52</v>
      </c>
      <c r="H28" s="38">
        <f t="shared" si="0"/>
        <v>38760</v>
      </c>
    </row>
    <row r="29" spans="1:8" ht="15" customHeight="1">
      <c r="A29" s="40"/>
      <c r="B29" s="41" t="s">
        <v>26</v>
      </c>
      <c r="C29" s="41"/>
      <c r="D29" s="41"/>
      <c r="E29" s="42"/>
      <c r="F29" s="38"/>
      <c r="G29" s="38"/>
      <c r="H29" s="20">
        <f>SUM(H17:H28)</f>
        <v>187427.86599999998</v>
      </c>
    </row>
    <row r="30" spans="1:8" ht="14.25" customHeight="1">
      <c r="A30" s="43"/>
      <c r="B30" s="44" t="s">
        <v>27</v>
      </c>
      <c r="C30" s="45"/>
      <c r="D30" s="45"/>
      <c r="E30" s="46"/>
      <c r="F30" s="47"/>
      <c r="G30" s="47"/>
      <c r="H30" s="47"/>
    </row>
    <row r="31" spans="1:8" ht="41.25" customHeight="1">
      <c r="A31" s="4">
        <v>13</v>
      </c>
      <c r="B31" s="36" t="s">
        <v>131</v>
      </c>
      <c r="C31" s="36"/>
      <c r="D31" s="36"/>
      <c r="E31" s="4" t="s">
        <v>28</v>
      </c>
      <c r="F31" s="37">
        <v>1</v>
      </c>
      <c r="G31" s="38">
        <v>57.12</v>
      </c>
      <c r="H31" s="38">
        <f>F31*G31</f>
        <v>57.12</v>
      </c>
    </row>
    <row r="32" spans="1:8" ht="54" customHeight="1">
      <c r="A32" s="4">
        <v>14</v>
      </c>
      <c r="B32" s="36" t="s">
        <v>29</v>
      </c>
      <c r="C32" s="36"/>
      <c r="D32" s="36"/>
      <c r="E32" s="4" t="s">
        <v>7</v>
      </c>
      <c r="F32" s="37">
        <v>5</v>
      </c>
      <c r="G32" s="38">
        <v>198.09</v>
      </c>
      <c r="H32" s="38">
        <f>F32*G32</f>
        <v>990.45</v>
      </c>
    </row>
    <row r="33" spans="1:8" ht="15" customHeight="1">
      <c r="A33" s="4">
        <v>1</v>
      </c>
      <c r="B33" s="48">
        <v>2</v>
      </c>
      <c r="C33" s="48"/>
      <c r="D33" s="48"/>
      <c r="E33" s="2">
        <v>3</v>
      </c>
      <c r="F33" s="4">
        <v>4</v>
      </c>
      <c r="G33" s="2">
        <v>5</v>
      </c>
      <c r="H33" s="2">
        <v>6</v>
      </c>
    </row>
    <row r="34" spans="1:8" ht="54" customHeight="1">
      <c r="A34" s="4">
        <v>15</v>
      </c>
      <c r="B34" s="36" t="s">
        <v>30</v>
      </c>
      <c r="C34" s="36"/>
      <c r="D34" s="36"/>
      <c r="E34" s="4" t="s">
        <v>31</v>
      </c>
      <c r="F34" s="38">
        <v>1.25</v>
      </c>
      <c r="G34" s="38">
        <v>334199.01</v>
      </c>
      <c r="H34" s="38">
        <f>F34*G34</f>
        <v>417748.7625</v>
      </c>
    </row>
    <row r="35" spans="1:8" ht="67.5" customHeight="1">
      <c r="A35" s="4">
        <v>16</v>
      </c>
      <c r="B35" s="36" t="s">
        <v>132</v>
      </c>
      <c r="C35" s="36"/>
      <c r="D35" s="36"/>
      <c r="E35" s="4" t="s">
        <v>28</v>
      </c>
      <c r="F35" s="49">
        <v>1.028</v>
      </c>
      <c r="G35" s="38">
        <v>2919.57</v>
      </c>
      <c r="H35" s="38">
        <f aca="true" t="shared" si="1" ref="H35:H45">F35*G35</f>
        <v>3001.3179600000003</v>
      </c>
    </row>
    <row r="36" spans="1:8" ht="41.25" customHeight="1">
      <c r="A36" s="4">
        <v>17</v>
      </c>
      <c r="B36" s="36" t="s">
        <v>32</v>
      </c>
      <c r="C36" s="36"/>
      <c r="D36" s="36"/>
      <c r="E36" s="4" t="s">
        <v>28</v>
      </c>
      <c r="F36" s="49">
        <v>-1.208</v>
      </c>
      <c r="G36" s="38">
        <v>961.73</v>
      </c>
      <c r="H36" s="38">
        <f t="shared" si="1"/>
        <v>-1161.76984</v>
      </c>
    </row>
    <row r="37" spans="1:8" ht="67.5" customHeight="1">
      <c r="A37" s="4">
        <v>18</v>
      </c>
      <c r="B37" s="36" t="s">
        <v>133</v>
      </c>
      <c r="C37" s="36"/>
      <c r="D37" s="36"/>
      <c r="E37" s="4" t="s">
        <v>28</v>
      </c>
      <c r="F37" s="49">
        <v>1.028</v>
      </c>
      <c r="G37" s="38">
        <v>2433.51</v>
      </c>
      <c r="H37" s="38">
        <f t="shared" si="1"/>
        <v>2501.6482800000003</v>
      </c>
    </row>
    <row r="38" spans="1:8" ht="41.25" customHeight="1">
      <c r="A38" s="4">
        <v>19</v>
      </c>
      <c r="B38" s="36" t="s">
        <v>33</v>
      </c>
      <c r="C38" s="36"/>
      <c r="D38" s="36"/>
      <c r="E38" s="4" t="s">
        <v>28</v>
      </c>
      <c r="F38" s="49">
        <v>-1.028</v>
      </c>
      <c r="G38" s="38">
        <v>802.54</v>
      </c>
      <c r="H38" s="38">
        <f t="shared" si="1"/>
        <v>-825.01112</v>
      </c>
    </row>
    <row r="39" spans="1:8" ht="67.5" customHeight="1">
      <c r="A39" s="4">
        <v>20</v>
      </c>
      <c r="B39" s="36" t="s">
        <v>134</v>
      </c>
      <c r="C39" s="36"/>
      <c r="D39" s="36"/>
      <c r="E39" s="4" t="s">
        <v>28</v>
      </c>
      <c r="F39" s="49">
        <v>1.028</v>
      </c>
      <c r="G39" s="38">
        <v>2767.21</v>
      </c>
      <c r="H39" s="38">
        <f t="shared" si="1"/>
        <v>2844.6918800000003</v>
      </c>
    </row>
    <row r="40" spans="1:8" ht="41.25" customHeight="1">
      <c r="A40" s="4">
        <v>21</v>
      </c>
      <c r="B40" s="36" t="s">
        <v>34</v>
      </c>
      <c r="C40" s="36"/>
      <c r="D40" s="36"/>
      <c r="E40" s="4" t="s">
        <v>28</v>
      </c>
      <c r="F40" s="49">
        <v>-1.028</v>
      </c>
      <c r="G40" s="38">
        <v>936.59</v>
      </c>
      <c r="H40" s="38">
        <f t="shared" si="1"/>
        <v>-962.81452</v>
      </c>
    </row>
    <row r="41" spans="1:8" ht="67.5" customHeight="1">
      <c r="A41" s="4">
        <v>22</v>
      </c>
      <c r="B41" s="36" t="s">
        <v>35</v>
      </c>
      <c r="C41" s="36"/>
      <c r="D41" s="36"/>
      <c r="E41" s="4" t="s">
        <v>28</v>
      </c>
      <c r="F41" s="49">
        <v>1.028</v>
      </c>
      <c r="G41" s="38">
        <v>2965.76</v>
      </c>
      <c r="H41" s="38">
        <f t="shared" si="1"/>
        <v>3048.80128</v>
      </c>
    </row>
    <row r="42" spans="1:8" ht="41.25" customHeight="1">
      <c r="A42" s="4">
        <v>23</v>
      </c>
      <c r="B42" s="36" t="s">
        <v>36</v>
      </c>
      <c r="C42" s="36"/>
      <c r="D42" s="36"/>
      <c r="E42" s="4" t="s">
        <v>28</v>
      </c>
      <c r="F42" s="49">
        <v>-1.028</v>
      </c>
      <c r="G42" s="38">
        <v>976.96</v>
      </c>
      <c r="H42" s="38">
        <f t="shared" si="1"/>
        <v>-1004.31488</v>
      </c>
    </row>
    <row r="43" spans="1:8" ht="41.25" customHeight="1">
      <c r="A43" s="4">
        <v>24</v>
      </c>
      <c r="B43" s="36" t="s">
        <v>37</v>
      </c>
      <c r="C43" s="36"/>
      <c r="D43" s="36"/>
      <c r="E43" s="4" t="s">
        <v>7</v>
      </c>
      <c r="F43" s="39">
        <v>114.8</v>
      </c>
      <c r="G43" s="38">
        <v>1120.7</v>
      </c>
      <c r="H43" s="38">
        <f t="shared" si="1"/>
        <v>128656.36</v>
      </c>
    </row>
    <row r="44" spans="1:8" ht="41.25" customHeight="1">
      <c r="A44" s="4">
        <v>25</v>
      </c>
      <c r="B44" s="36" t="s">
        <v>38</v>
      </c>
      <c r="C44" s="36"/>
      <c r="D44" s="36"/>
      <c r="E44" s="4" t="s">
        <v>28</v>
      </c>
      <c r="F44" s="38">
        <v>1.25</v>
      </c>
      <c r="G44" s="38">
        <v>118668.79</v>
      </c>
      <c r="H44" s="38">
        <f t="shared" si="1"/>
        <v>148335.9875</v>
      </c>
    </row>
    <row r="45" spans="1:8" ht="41.25" customHeight="1">
      <c r="A45" s="4">
        <v>26</v>
      </c>
      <c r="B45" s="36" t="s">
        <v>39</v>
      </c>
      <c r="C45" s="36"/>
      <c r="D45" s="36"/>
      <c r="E45" s="4" t="s">
        <v>40</v>
      </c>
      <c r="F45" s="39">
        <v>0.8</v>
      </c>
      <c r="G45" s="38">
        <v>147640.26</v>
      </c>
      <c r="H45" s="38">
        <f t="shared" si="1"/>
        <v>118112.20800000001</v>
      </c>
    </row>
    <row r="46" spans="1:8" ht="15" customHeight="1">
      <c r="A46" s="40"/>
      <c r="B46" s="41" t="s">
        <v>41</v>
      </c>
      <c r="C46" s="41"/>
      <c r="D46" s="41"/>
      <c r="E46" s="42"/>
      <c r="F46" s="38"/>
      <c r="G46" s="38"/>
      <c r="H46" s="20">
        <f>H31+H32+H34+H35+H36+H37+H38+H39+H40+H41+H42+H43+H44+H45</f>
        <v>821343.4370400001</v>
      </c>
    </row>
    <row r="47" spans="1:8" ht="14.25" customHeight="1">
      <c r="A47" s="43"/>
      <c r="B47" s="44" t="s">
        <v>42</v>
      </c>
      <c r="C47" s="45"/>
      <c r="D47" s="45"/>
      <c r="E47" s="46"/>
      <c r="F47" s="47"/>
      <c r="G47" s="47"/>
      <c r="H47" s="47"/>
    </row>
    <row r="48" spans="1:8" ht="41.25" customHeight="1">
      <c r="A48" s="4">
        <v>27</v>
      </c>
      <c r="B48" s="36" t="s">
        <v>43</v>
      </c>
      <c r="C48" s="36"/>
      <c r="D48" s="36"/>
      <c r="E48" s="4" t="s">
        <v>44</v>
      </c>
      <c r="F48" s="37">
        <v>25</v>
      </c>
      <c r="G48" s="38">
        <v>61.03</v>
      </c>
      <c r="H48" s="38">
        <f>F48*G48</f>
        <v>1525.75</v>
      </c>
    </row>
    <row r="49" spans="1:8" ht="27.75" customHeight="1">
      <c r="A49" s="4">
        <v>28</v>
      </c>
      <c r="B49" s="36" t="s">
        <v>45</v>
      </c>
      <c r="C49" s="36"/>
      <c r="D49" s="36"/>
      <c r="E49" s="4" t="s">
        <v>46</v>
      </c>
      <c r="F49" s="37">
        <v>150</v>
      </c>
      <c r="G49" s="38">
        <v>59.82</v>
      </c>
      <c r="H49" s="38">
        <f>F49*G49</f>
        <v>8973</v>
      </c>
    </row>
    <row r="50" spans="1:8" ht="27.75" customHeight="1">
      <c r="A50" s="4">
        <v>29</v>
      </c>
      <c r="B50" s="36" t="s">
        <v>47</v>
      </c>
      <c r="C50" s="36"/>
      <c r="D50" s="36"/>
      <c r="E50" s="4" t="s">
        <v>48</v>
      </c>
      <c r="F50" s="37">
        <v>10</v>
      </c>
      <c r="G50" s="38">
        <v>237.05</v>
      </c>
      <c r="H50" s="38">
        <f>F50*G50</f>
        <v>2370.5</v>
      </c>
    </row>
    <row r="51" spans="1:8" ht="27.75" customHeight="1">
      <c r="A51" s="4">
        <v>30</v>
      </c>
      <c r="B51" s="36" t="s">
        <v>49</v>
      </c>
      <c r="C51" s="36"/>
      <c r="D51" s="36"/>
      <c r="E51" s="4" t="s">
        <v>50</v>
      </c>
      <c r="F51" s="39">
        <v>8.7</v>
      </c>
      <c r="G51" s="38">
        <v>2644.63</v>
      </c>
      <c r="H51" s="38">
        <f>F51*G51</f>
        <v>23008.281</v>
      </c>
    </row>
    <row r="52" spans="1:8" ht="27.75" customHeight="1">
      <c r="A52" s="4">
        <v>31</v>
      </c>
      <c r="B52" s="36" t="s">
        <v>51</v>
      </c>
      <c r="C52" s="36"/>
      <c r="D52" s="36"/>
      <c r="E52" s="4" t="s">
        <v>52</v>
      </c>
      <c r="F52" s="37">
        <v>20</v>
      </c>
      <c r="G52" s="38">
        <v>426.78</v>
      </c>
      <c r="H52" s="38">
        <f>F52*G52</f>
        <v>8535.599999999999</v>
      </c>
    </row>
    <row r="53" spans="1:8" ht="15" customHeight="1">
      <c r="A53" s="40"/>
      <c r="B53" s="41" t="s">
        <v>53</v>
      </c>
      <c r="C53" s="41"/>
      <c r="D53" s="41"/>
      <c r="E53" s="42"/>
      <c r="F53" s="38"/>
      <c r="G53" s="38"/>
      <c r="H53" s="20">
        <f>SUM(H48:H52)</f>
        <v>44413.131</v>
      </c>
    </row>
    <row r="54" spans="1:8" ht="27.75" customHeight="1">
      <c r="A54" s="43"/>
      <c r="B54" s="44" t="s">
        <v>54</v>
      </c>
      <c r="C54" s="45"/>
      <c r="D54" s="45"/>
      <c r="E54" s="46"/>
      <c r="F54" s="47"/>
      <c r="G54" s="47"/>
      <c r="H54" s="47"/>
    </row>
    <row r="55" spans="1:8" ht="27.75" customHeight="1">
      <c r="A55" s="4">
        <v>32</v>
      </c>
      <c r="B55" s="36" t="s">
        <v>55</v>
      </c>
      <c r="C55" s="36"/>
      <c r="D55" s="36"/>
      <c r="E55" s="4" t="s">
        <v>56</v>
      </c>
      <c r="F55" s="37">
        <v>18</v>
      </c>
      <c r="G55" s="38">
        <v>161.52</v>
      </c>
      <c r="H55" s="38">
        <f>F55*G55</f>
        <v>2907.36</v>
      </c>
    </row>
    <row r="56" spans="1:8" ht="15" customHeight="1">
      <c r="A56" s="4">
        <v>1</v>
      </c>
      <c r="B56" s="48">
        <v>3</v>
      </c>
      <c r="C56" s="48"/>
      <c r="D56" s="48"/>
      <c r="E56" s="2">
        <v>4</v>
      </c>
      <c r="F56" s="4">
        <v>5</v>
      </c>
      <c r="G56" s="2">
        <v>6</v>
      </c>
      <c r="H56" s="2">
        <v>7</v>
      </c>
    </row>
    <row r="57" spans="1:8" ht="27.75" customHeight="1">
      <c r="A57" s="4">
        <v>33</v>
      </c>
      <c r="B57" s="36" t="s">
        <v>57</v>
      </c>
      <c r="C57" s="36"/>
      <c r="D57" s="36"/>
      <c r="E57" s="4" t="s">
        <v>48</v>
      </c>
      <c r="F57" s="39">
        <v>10.8</v>
      </c>
      <c r="G57" s="38">
        <v>46.66</v>
      </c>
      <c r="H57" s="38">
        <f>F57*G57</f>
        <v>503.928</v>
      </c>
    </row>
    <row r="58" spans="1:8" ht="27.75" customHeight="1">
      <c r="A58" s="4">
        <v>34</v>
      </c>
      <c r="B58" s="36" t="s">
        <v>58</v>
      </c>
      <c r="C58" s="36"/>
      <c r="D58" s="36"/>
      <c r="E58" s="4" t="s">
        <v>59</v>
      </c>
      <c r="F58" s="37">
        <v>5</v>
      </c>
      <c r="G58" s="38">
        <v>1038.99</v>
      </c>
      <c r="H58" s="38">
        <f>F58*G58</f>
        <v>5194.95</v>
      </c>
    </row>
    <row r="59" spans="1:8" ht="15" customHeight="1">
      <c r="A59" s="40"/>
      <c r="B59" s="41" t="s">
        <v>60</v>
      </c>
      <c r="C59" s="41"/>
      <c r="D59" s="41"/>
      <c r="E59" s="42"/>
      <c r="F59" s="38"/>
      <c r="G59" s="38"/>
      <c r="H59" s="20">
        <f>H55+H57+H58</f>
        <v>8606.238</v>
      </c>
    </row>
    <row r="60" spans="1:8" ht="14.25" customHeight="1">
      <c r="A60" s="43"/>
      <c r="B60" s="44" t="s">
        <v>61</v>
      </c>
      <c r="C60" s="45"/>
      <c r="D60" s="45"/>
      <c r="E60" s="46"/>
      <c r="F60" s="47"/>
      <c r="G60" s="47"/>
      <c r="H60" s="47"/>
    </row>
    <row r="61" spans="1:8" ht="80.25" customHeight="1">
      <c r="A61" s="4">
        <v>35</v>
      </c>
      <c r="B61" s="36" t="s">
        <v>135</v>
      </c>
      <c r="C61" s="36"/>
      <c r="D61" s="36"/>
      <c r="E61" s="4" t="s">
        <v>9</v>
      </c>
      <c r="F61" s="37">
        <v>1</v>
      </c>
      <c r="G61" s="38">
        <v>19242.04</v>
      </c>
      <c r="H61" s="38">
        <f>F61*G61</f>
        <v>19242.04</v>
      </c>
    </row>
    <row r="62" spans="1:8" ht="93.75" customHeight="1">
      <c r="A62" s="4">
        <v>36</v>
      </c>
      <c r="B62" s="36" t="s">
        <v>62</v>
      </c>
      <c r="C62" s="36"/>
      <c r="D62" s="36"/>
      <c r="E62" s="4" t="s">
        <v>9</v>
      </c>
      <c r="F62" s="37">
        <v>2</v>
      </c>
      <c r="G62" s="38">
        <v>19242.04</v>
      </c>
      <c r="H62" s="38">
        <f aca="true" t="shared" si="2" ref="H62:H67">F62*G62</f>
        <v>38484.08</v>
      </c>
    </row>
    <row r="63" spans="1:8" ht="93.75" customHeight="1">
      <c r="A63" s="4">
        <v>37</v>
      </c>
      <c r="B63" s="36" t="s">
        <v>63</v>
      </c>
      <c r="C63" s="36"/>
      <c r="D63" s="36"/>
      <c r="E63" s="4" t="s">
        <v>9</v>
      </c>
      <c r="F63" s="37">
        <v>2</v>
      </c>
      <c r="G63" s="38">
        <v>7437.38</v>
      </c>
      <c r="H63" s="38">
        <f t="shared" si="2"/>
        <v>14874.76</v>
      </c>
    </row>
    <row r="64" spans="1:8" ht="93.75" customHeight="1">
      <c r="A64" s="4">
        <v>38</v>
      </c>
      <c r="B64" s="36" t="s">
        <v>62</v>
      </c>
      <c r="C64" s="36"/>
      <c r="D64" s="36"/>
      <c r="E64" s="4" t="s">
        <v>9</v>
      </c>
      <c r="F64" s="37">
        <v>7</v>
      </c>
      <c r="G64" s="38">
        <v>19242.04</v>
      </c>
      <c r="H64" s="38">
        <f t="shared" si="2"/>
        <v>134694.28</v>
      </c>
    </row>
    <row r="65" spans="1:8" ht="93.75" customHeight="1">
      <c r="A65" s="4">
        <v>39</v>
      </c>
      <c r="B65" s="36" t="s">
        <v>64</v>
      </c>
      <c r="C65" s="36"/>
      <c r="D65" s="36"/>
      <c r="E65" s="4" t="s">
        <v>9</v>
      </c>
      <c r="F65" s="37">
        <v>7</v>
      </c>
      <c r="G65" s="38">
        <v>14874.72</v>
      </c>
      <c r="H65" s="38">
        <f t="shared" si="2"/>
        <v>104123.04</v>
      </c>
    </row>
    <row r="66" spans="1:8" ht="93.75" customHeight="1">
      <c r="A66" s="4">
        <v>40</v>
      </c>
      <c r="B66" s="36" t="s">
        <v>65</v>
      </c>
      <c r="C66" s="36"/>
      <c r="D66" s="36"/>
      <c r="E66" s="4" t="s">
        <v>9</v>
      </c>
      <c r="F66" s="37">
        <v>25</v>
      </c>
      <c r="G66" s="38">
        <v>41554.31</v>
      </c>
      <c r="H66" s="38">
        <f t="shared" si="2"/>
        <v>1038857.75</v>
      </c>
    </row>
    <row r="67" spans="1:8" ht="120" customHeight="1">
      <c r="A67" s="4">
        <v>41</v>
      </c>
      <c r="B67" s="36" t="s">
        <v>66</v>
      </c>
      <c r="C67" s="36"/>
      <c r="D67" s="36"/>
      <c r="E67" s="4" t="s">
        <v>46</v>
      </c>
      <c r="F67" s="37">
        <v>1000</v>
      </c>
      <c r="G67" s="38">
        <v>802.59</v>
      </c>
      <c r="H67" s="38">
        <f t="shared" si="2"/>
        <v>802590</v>
      </c>
    </row>
    <row r="68" spans="1:8" ht="15" customHeight="1">
      <c r="A68" s="4">
        <v>1</v>
      </c>
      <c r="B68" s="48">
        <v>2</v>
      </c>
      <c r="C68" s="48"/>
      <c r="D68" s="48"/>
      <c r="E68" s="2">
        <v>3</v>
      </c>
      <c r="F68" s="4">
        <v>4</v>
      </c>
      <c r="G68" s="2">
        <v>5</v>
      </c>
      <c r="H68" s="2">
        <v>6</v>
      </c>
    </row>
    <row r="69" spans="1:8" ht="120" customHeight="1">
      <c r="A69" s="4">
        <v>42</v>
      </c>
      <c r="B69" s="36" t="s">
        <v>67</v>
      </c>
      <c r="C69" s="36"/>
      <c r="D69" s="36"/>
      <c r="E69" s="4" t="s">
        <v>46</v>
      </c>
      <c r="F69" s="37">
        <v>400</v>
      </c>
      <c r="G69" s="38">
        <v>965.81</v>
      </c>
      <c r="H69" s="38">
        <f>F69*G69</f>
        <v>386324</v>
      </c>
    </row>
    <row r="70" spans="1:8" ht="120" customHeight="1">
      <c r="A70" s="4">
        <v>43</v>
      </c>
      <c r="B70" s="36" t="s">
        <v>68</v>
      </c>
      <c r="C70" s="36"/>
      <c r="D70" s="36"/>
      <c r="E70" s="4" t="s">
        <v>46</v>
      </c>
      <c r="F70" s="37">
        <v>1000</v>
      </c>
      <c r="G70" s="38">
        <v>689.16</v>
      </c>
      <c r="H70" s="38">
        <f aca="true" t="shared" si="3" ref="H70:H76">F70*G70</f>
        <v>689160</v>
      </c>
    </row>
    <row r="71" spans="1:8" ht="120" customHeight="1">
      <c r="A71" s="4">
        <v>44</v>
      </c>
      <c r="B71" s="36" t="s">
        <v>69</v>
      </c>
      <c r="C71" s="36"/>
      <c r="D71" s="36"/>
      <c r="E71" s="4" t="s">
        <v>46</v>
      </c>
      <c r="F71" s="37">
        <v>400</v>
      </c>
      <c r="G71" s="38">
        <v>809.29</v>
      </c>
      <c r="H71" s="38">
        <f t="shared" si="3"/>
        <v>323716</v>
      </c>
    </row>
    <row r="72" spans="1:8" ht="120" customHeight="1">
      <c r="A72" s="4">
        <v>45</v>
      </c>
      <c r="B72" s="36" t="s">
        <v>70</v>
      </c>
      <c r="C72" s="36"/>
      <c r="D72" s="36"/>
      <c r="E72" s="4" t="s">
        <v>46</v>
      </c>
      <c r="F72" s="37">
        <v>500</v>
      </c>
      <c r="G72" s="38">
        <v>658.37</v>
      </c>
      <c r="H72" s="38">
        <f t="shared" si="3"/>
        <v>329185</v>
      </c>
    </row>
    <row r="73" spans="1:8" ht="120" customHeight="1">
      <c r="A73" s="4">
        <v>46</v>
      </c>
      <c r="B73" s="36" t="s">
        <v>71</v>
      </c>
      <c r="C73" s="36"/>
      <c r="D73" s="36"/>
      <c r="E73" s="4" t="s">
        <v>46</v>
      </c>
      <c r="F73" s="37">
        <v>200</v>
      </c>
      <c r="G73" s="38">
        <v>750</v>
      </c>
      <c r="H73" s="38">
        <f t="shared" si="3"/>
        <v>150000</v>
      </c>
    </row>
    <row r="74" spans="1:8" ht="93.75" customHeight="1">
      <c r="A74" s="4">
        <v>47</v>
      </c>
      <c r="B74" s="36" t="s">
        <v>72</v>
      </c>
      <c r="C74" s="36"/>
      <c r="D74" s="36"/>
      <c r="E74" s="4" t="s">
        <v>46</v>
      </c>
      <c r="F74" s="37">
        <v>150</v>
      </c>
      <c r="G74" s="38">
        <v>280.04</v>
      </c>
      <c r="H74" s="38">
        <f t="shared" si="3"/>
        <v>42006</v>
      </c>
    </row>
    <row r="75" spans="1:8" ht="93.75" customHeight="1">
      <c r="A75" s="4">
        <v>48</v>
      </c>
      <c r="B75" s="36" t="s">
        <v>73</v>
      </c>
      <c r="C75" s="36"/>
      <c r="D75" s="36"/>
      <c r="E75" s="4" t="s">
        <v>46</v>
      </c>
      <c r="F75" s="37">
        <v>150</v>
      </c>
      <c r="G75" s="38">
        <v>413</v>
      </c>
      <c r="H75" s="38">
        <f t="shared" si="3"/>
        <v>61950</v>
      </c>
    </row>
    <row r="76" spans="1:8" ht="27.75" customHeight="1">
      <c r="A76" s="4">
        <v>49</v>
      </c>
      <c r="B76" s="36" t="s">
        <v>74</v>
      </c>
      <c r="C76" s="36"/>
      <c r="D76" s="36"/>
      <c r="E76" s="4" t="s">
        <v>75</v>
      </c>
      <c r="F76" s="38">
        <v>0.75</v>
      </c>
      <c r="G76" s="38">
        <v>46507.46</v>
      </c>
      <c r="H76" s="38">
        <f t="shared" si="3"/>
        <v>34880.595</v>
      </c>
    </row>
    <row r="77" spans="1:8" ht="15" customHeight="1">
      <c r="A77" s="40"/>
      <c r="B77" s="41" t="s">
        <v>76</v>
      </c>
      <c r="C77" s="41"/>
      <c r="D77" s="41"/>
      <c r="E77" s="42"/>
      <c r="F77" s="38"/>
      <c r="G77" s="38"/>
      <c r="H77" s="20">
        <f>H61+H62+H63+H64+H65+H66+H67+H69+H70+H71+H72+H73+H74+H75+H76</f>
        <v>4170087.5450000004</v>
      </c>
    </row>
    <row r="78" spans="1:8" ht="27.75" customHeight="1">
      <c r="A78" s="43"/>
      <c r="B78" s="44" t="s">
        <v>77</v>
      </c>
      <c r="C78" s="45"/>
      <c r="D78" s="45"/>
      <c r="E78" s="46"/>
      <c r="F78" s="47"/>
      <c r="G78" s="47"/>
      <c r="H78" s="47"/>
    </row>
    <row r="79" spans="1:8" ht="15" customHeight="1">
      <c r="A79" s="4">
        <v>1</v>
      </c>
      <c r="B79" s="48">
        <v>2</v>
      </c>
      <c r="C79" s="48"/>
      <c r="D79" s="48"/>
      <c r="E79" s="2">
        <v>3</v>
      </c>
      <c r="F79" s="4">
        <v>4</v>
      </c>
      <c r="G79" s="2">
        <v>5</v>
      </c>
      <c r="H79" s="2">
        <v>6</v>
      </c>
    </row>
    <row r="80" spans="1:8" ht="27.75" customHeight="1">
      <c r="A80" s="4">
        <v>50</v>
      </c>
      <c r="B80" s="36" t="s">
        <v>78</v>
      </c>
      <c r="C80" s="36"/>
      <c r="D80" s="36"/>
      <c r="E80" s="4" t="s">
        <v>79</v>
      </c>
      <c r="F80" s="37">
        <v>30</v>
      </c>
      <c r="G80" s="38">
        <v>56.21</v>
      </c>
      <c r="H80" s="38">
        <f>F80*G80</f>
        <v>1686.3</v>
      </c>
    </row>
    <row r="81" spans="1:8" ht="27.75" customHeight="1">
      <c r="A81" s="4">
        <v>51</v>
      </c>
      <c r="B81" s="36" t="s">
        <v>80</v>
      </c>
      <c r="C81" s="36"/>
      <c r="D81" s="36"/>
      <c r="E81" s="4" t="s">
        <v>79</v>
      </c>
      <c r="F81" s="37">
        <v>10</v>
      </c>
      <c r="G81" s="38">
        <v>119.3</v>
      </c>
      <c r="H81" s="38">
        <f>F81*G81</f>
        <v>1193</v>
      </c>
    </row>
    <row r="82" spans="1:8" ht="27.75" customHeight="1">
      <c r="A82" s="4">
        <v>52</v>
      </c>
      <c r="B82" s="36" t="s">
        <v>81</v>
      </c>
      <c r="C82" s="36"/>
      <c r="D82" s="36"/>
      <c r="E82" s="4" t="s">
        <v>79</v>
      </c>
      <c r="F82" s="37">
        <v>30</v>
      </c>
      <c r="G82" s="38">
        <v>70.23</v>
      </c>
      <c r="H82" s="38">
        <f>F82*G82</f>
        <v>2106.9</v>
      </c>
    </row>
    <row r="83" spans="1:8" ht="27.75" customHeight="1">
      <c r="A83" s="4">
        <v>53</v>
      </c>
      <c r="B83" s="36" t="s">
        <v>82</v>
      </c>
      <c r="C83" s="36"/>
      <c r="D83" s="36"/>
      <c r="E83" s="4" t="s">
        <v>79</v>
      </c>
      <c r="F83" s="37">
        <v>10</v>
      </c>
      <c r="G83" s="38">
        <v>149.12</v>
      </c>
      <c r="H83" s="38">
        <f>F83*G83</f>
        <v>1491.2</v>
      </c>
    </row>
    <row r="84" spans="1:8" ht="15" customHeight="1">
      <c r="A84" s="40"/>
      <c r="B84" s="41" t="s">
        <v>83</v>
      </c>
      <c r="C84" s="41"/>
      <c r="D84" s="41"/>
      <c r="E84" s="42"/>
      <c r="F84" s="38"/>
      <c r="G84" s="38"/>
      <c r="H84" s="20">
        <f>SUM(H80:H83)</f>
        <v>6477.400000000001</v>
      </c>
    </row>
    <row r="85" spans="1:8" ht="21" customHeight="1">
      <c r="A85" s="43"/>
      <c r="B85" s="50" t="s">
        <v>136</v>
      </c>
      <c r="C85" s="45"/>
      <c r="D85" s="45"/>
      <c r="E85" s="51"/>
      <c r="F85" s="52"/>
      <c r="G85" s="51"/>
      <c r="H85" s="53"/>
    </row>
    <row r="86" spans="1:8" ht="27.75" customHeight="1">
      <c r="A86" s="46"/>
      <c r="B86" s="44" t="s">
        <v>5</v>
      </c>
      <c r="C86" s="44"/>
      <c r="D86" s="44"/>
      <c r="E86" s="46"/>
      <c r="F86" s="47"/>
      <c r="G86" s="47"/>
      <c r="H86" s="47"/>
    </row>
    <row r="87" spans="1:8" ht="41.25" customHeight="1">
      <c r="A87" s="4">
        <v>54</v>
      </c>
      <c r="B87" s="36" t="s">
        <v>6</v>
      </c>
      <c r="C87" s="36"/>
      <c r="D87" s="36"/>
      <c r="E87" s="4" t="s">
        <v>7</v>
      </c>
      <c r="F87" s="37">
        <v>30</v>
      </c>
      <c r="G87" s="38">
        <v>222.63</v>
      </c>
      <c r="H87" s="38">
        <f>F87*G87</f>
        <v>6678.9</v>
      </c>
    </row>
    <row r="88" spans="1:8" ht="27.75" customHeight="1">
      <c r="A88" s="4">
        <v>55</v>
      </c>
      <c r="B88" s="36" t="s">
        <v>8</v>
      </c>
      <c r="C88" s="36"/>
      <c r="D88" s="36"/>
      <c r="E88" s="4" t="s">
        <v>9</v>
      </c>
      <c r="F88" s="37">
        <v>100</v>
      </c>
      <c r="G88" s="38">
        <v>107.82</v>
      </c>
      <c r="H88" s="38">
        <f aca="true" t="shared" si="4" ref="H88:H98">F88*G88</f>
        <v>10782</v>
      </c>
    </row>
    <row r="89" spans="1:8" ht="41.25" customHeight="1">
      <c r="A89" s="4">
        <v>56</v>
      </c>
      <c r="B89" s="36" t="s">
        <v>10</v>
      </c>
      <c r="C89" s="36"/>
      <c r="D89" s="36"/>
      <c r="E89" s="4" t="s">
        <v>11</v>
      </c>
      <c r="F89" s="37">
        <v>30</v>
      </c>
      <c r="G89" s="38">
        <v>75.44</v>
      </c>
      <c r="H89" s="38">
        <f t="shared" si="4"/>
        <v>2263.2</v>
      </c>
    </row>
    <row r="90" spans="1:8" ht="41.25" customHeight="1">
      <c r="A90" s="4">
        <v>57</v>
      </c>
      <c r="B90" s="36" t="s">
        <v>12</v>
      </c>
      <c r="C90" s="36"/>
      <c r="D90" s="36"/>
      <c r="E90" s="4" t="s">
        <v>11</v>
      </c>
      <c r="F90" s="37">
        <v>10</v>
      </c>
      <c r="G90" s="38">
        <v>158.42</v>
      </c>
      <c r="H90" s="38">
        <f t="shared" si="4"/>
        <v>1584.1999999999998</v>
      </c>
    </row>
    <row r="91" spans="1:8" ht="27.75" customHeight="1">
      <c r="A91" s="4">
        <v>58</v>
      </c>
      <c r="B91" s="36" t="s">
        <v>13</v>
      </c>
      <c r="C91" s="36"/>
      <c r="D91" s="36"/>
      <c r="E91" s="4" t="s">
        <v>9</v>
      </c>
      <c r="F91" s="39">
        <v>2.4</v>
      </c>
      <c r="G91" s="38">
        <v>61.62</v>
      </c>
      <c r="H91" s="38">
        <f t="shared" si="4"/>
        <v>147.88799999999998</v>
      </c>
    </row>
    <row r="92" spans="1:8" ht="14.25" customHeight="1">
      <c r="A92" s="4">
        <v>59</v>
      </c>
      <c r="B92" s="36" t="s">
        <v>14</v>
      </c>
      <c r="C92" s="36"/>
      <c r="D92" s="36"/>
      <c r="E92" s="4" t="s">
        <v>9</v>
      </c>
      <c r="F92" s="37">
        <v>100</v>
      </c>
      <c r="G92" s="38">
        <v>349.91</v>
      </c>
      <c r="H92" s="38">
        <f t="shared" si="4"/>
        <v>34991</v>
      </c>
    </row>
    <row r="93" spans="1:8" ht="27.75" customHeight="1">
      <c r="A93" s="4">
        <v>60</v>
      </c>
      <c r="B93" s="36" t="s">
        <v>15</v>
      </c>
      <c r="C93" s="36"/>
      <c r="D93" s="36"/>
      <c r="E93" s="4" t="s">
        <v>16</v>
      </c>
      <c r="F93" s="37">
        <v>100</v>
      </c>
      <c r="G93" s="38">
        <v>16.75</v>
      </c>
      <c r="H93" s="38">
        <f t="shared" si="4"/>
        <v>1675</v>
      </c>
    </row>
    <row r="94" spans="1:8" ht="41.25" customHeight="1">
      <c r="A94" s="4">
        <v>61</v>
      </c>
      <c r="B94" s="36" t="s">
        <v>17</v>
      </c>
      <c r="C94" s="36"/>
      <c r="D94" s="36"/>
      <c r="E94" s="4" t="s">
        <v>18</v>
      </c>
      <c r="F94" s="37">
        <v>100</v>
      </c>
      <c r="G94" s="38">
        <v>14.36</v>
      </c>
      <c r="H94" s="38">
        <f t="shared" si="4"/>
        <v>1436</v>
      </c>
    </row>
    <row r="95" spans="1:8" ht="27.75" customHeight="1">
      <c r="A95" s="4">
        <v>62</v>
      </c>
      <c r="B95" s="36" t="s">
        <v>19</v>
      </c>
      <c r="C95" s="36"/>
      <c r="D95" s="36"/>
      <c r="E95" s="4" t="s">
        <v>20</v>
      </c>
      <c r="F95" s="37">
        <v>20</v>
      </c>
      <c r="G95" s="38">
        <v>614.4</v>
      </c>
      <c r="H95" s="38">
        <f t="shared" si="4"/>
        <v>12288</v>
      </c>
    </row>
    <row r="96" spans="1:8" ht="27.75" customHeight="1">
      <c r="A96" s="4">
        <v>63</v>
      </c>
      <c r="B96" s="36" t="s">
        <v>21</v>
      </c>
      <c r="C96" s="36"/>
      <c r="D96" s="36"/>
      <c r="E96" s="4" t="s">
        <v>22</v>
      </c>
      <c r="F96" s="37">
        <v>25</v>
      </c>
      <c r="G96" s="38">
        <v>2128.92</v>
      </c>
      <c r="H96" s="38">
        <f t="shared" si="4"/>
        <v>53223</v>
      </c>
    </row>
    <row r="97" spans="1:8" ht="27.75" customHeight="1">
      <c r="A97" s="4">
        <v>64</v>
      </c>
      <c r="B97" s="36" t="s">
        <v>23</v>
      </c>
      <c r="C97" s="36"/>
      <c r="D97" s="36"/>
      <c r="E97" s="4" t="s">
        <v>24</v>
      </c>
      <c r="F97" s="37">
        <v>65</v>
      </c>
      <c r="G97" s="38">
        <v>524.8</v>
      </c>
      <c r="H97" s="38">
        <f t="shared" si="4"/>
        <v>34112</v>
      </c>
    </row>
    <row r="98" spans="1:8" ht="41.25" customHeight="1">
      <c r="A98" s="4">
        <v>65</v>
      </c>
      <c r="B98" s="36" t="s">
        <v>25</v>
      </c>
      <c r="C98" s="36"/>
      <c r="D98" s="36"/>
      <c r="E98" s="4" t="s">
        <v>9</v>
      </c>
      <c r="F98" s="37">
        <v>400</v>
      </c>
      <c r="G98" s="38">
        <v>77.52</v>
      </c>
      <c r="H98" s="38">
        <f t="shared" si="4"/>
        <v>31008</v>
      </c>
    </row>
    <row r="99" spans="1:8" ht="15" customHeight="1">
      <c r="A99" s="40"/>
      <c r="B99" s="41" t="s">
        <v>26</v>
      </c>
      <c r="C99" s="41"/>
      <c r="D99" s="41"/>
      <c r="E99" s="42"/>
      <c r="F99" s="38"/>
      <c r="G99" s="38"/>
      <c r="H99" s="20">
        <f>SUM(H87:H98)</f>
        <v>190189.188</v>
      </c>
    </row>
    <row r="100" spans="1:8" ht="14.25" customHeight="1">
      <c r="A100" s="43"/>
      <c r="B100" s="44" t="s">
        <v>27</v>
      </c>
      <c r="C100" s="45"/>
      <c r="D100" s="45"/>
      <c r="E100" s="46"/>
      <c r="F100" s="47"/>
      <c r="G100" s="47"/>
      <c r="H100" s="47"/>
    </row>
    <row r="101" spans="1:8" ht="107.25" customHeight="1">
      <c r="A101" s="4">
        <v>66</v>
      </c>
      <c r="B101" s="36" t="s">
        <v>84</v>
      </c>
      <c r="C101" s="36"/>
      <c r="D101" s="36"/>
      <c r="E101" s="4" t="s">
        <v>28</v>
      </c>
      <c r="F101" s="37">
        <v>3</v>
      </c>
      <c r="G101" s="38">
        <v>68.54</v>
      </c>
      <c r="H101" s="38">
        <f>F101*G101</f>
        <v>205.62</v>
      </c>
    </row>
    <row r="102" spans="1:8" ht="15" customHeight="1">
      <c r="A102" s="4">
        <v>1</v>
      </c>
      <c r="B102" s="48">
        <v>2</v>
      </c>
      <c r="C102" s="48"/>
      <c r="D102" s="48"/>
      <c r="E102" s="2">
        <v>3</v>
      </c>
      <c r="F102" s="4">
        <v>4</v>
      </c>
      <c r="G102" s="2">
        <v>5</v>
      </c>
      <c r="H102" s="2">
        <v>6</v>
      </c>
    </row>
    <row r="103" spans="1:8" ht="120" customHeight="1">
      <c r="A103" s="4">
        <v>67</v>
      </c>
      <c r="B103" s="36" t="s">
        <v>85</v>
      </c>
      <c r="C103" s="36"/>
      <c r="D103" s="36"/>
      <c r="E103" s="4" t="s">
        <v>7</v>
      </c>
      <c r="F103" s="37">
        <v>7</v>
      </c>
      <c r="G103" s="38">
        <v>237.69</v>
      </c>
      <c r="H103" s="38">
        <f>F103*G103</f>
        <v>1663.83</v>
      </c>
    </row>
    <row r="104" spans="1:8" ht="93.75" customHeight="1">
      <c r="A104" s="4">
        <v>68</v>
      </c>
      <c r="B104" s="36" t="s">
        <v>86</v>
      </c>
      <c r="C104" s="36"/>
      <c r="D104" s="36"/>
      <c r="E104" s="4" t="s">
        <v>31</v>
      </c>
      <c r="F104" s="38">
        <v>0.75</v>
      </c>
      <c r="G104" s="38">
        <v>328631.56</v>
      </c>
      <c r="H104" s="38">
        <f aca="true" t="shared" si="5" ref="H104:H110">F104*G104</f>
        <v>246473.66999999998</v>
      </c>
    </row>
    <row r="105" spans="1:8" ht="120" customHeight="1">
      <c r="A105" s="4">
        <v>69</v>
      </c>
      <c r="B105" s="36" t="s">
        <v>87</v>
      </c>
      <c r="C105" s="36"/>
      <c r="D105" s="36"/>
      <c r="E105" s="4" t="s">
        <v>28</v>
      </c>
      <c r="F105" s="49">
        <v>0.617</v>
      </c>
      <c r="G105" s="38">
        <v>3503.49</v>
      </c>
      <c r="H105" s="38">
        <f t="shared" si="5"/>
        <v>2161.6533299999996</v>
      </c>
    </row>
    <row r="106" spans="1:8" ht="93.75" customHeight="1">
      <c r="A106" s="4">
        <v>70</v>
      </c>
      <c r="B106" s="36" t="s">
        <v>88</v>
      </c>
      <c r="C106" s="36"/>
      <c r="D106" s="36"/>
      <c r="E106" s="4" t="s">
        <v>28</v>
      </c>
      <c r="F106" s="54">
        <v>-0.617</v>
      </c>
      <c r="G106" s="38">
        <v>1154.08</v>
      </c>
      <c r="H106" s="38">
        <f t="shared" si="5"/>
        <v>-712.0673599999999</v>
      </c>
    </row>
    <row r="107" spans="1:8" ht="120" customHeight="1">
      <c r="A107" s="4">
        <v>71</v>
      </c>
      <c r="B107" s="36" t="s">
        <v>138</v>
      </c>
      <c r="C107" s="36"/>
      <c r="D107" s="36"/>
      <c r="E107" s="4" t="s">
        <v>28</v>
      </c>
      <c r="F107" s="49">
        <v>0.617</v>
      </c>
      <c r="G107" s="38">
        <v>2920.21</v>
      </c>
      <c r="H107" s="38">
        <f t="shared" si="5"/>
        <v>1801.76957</v>
      </c>
    </row>
    <row r="108" spans="1:8" ht="93.75" customHeight="1">
      <c r="A108" s="4">
        <v>72</v>
      </c>
      <c r="B108" s="36" t="s">
        <v>89</v>
      </c>
      <c r="C108" s="36"/>
      <c r="D108" s="36"/>
      <c r="E108" s="4" t="s">
        <v>28</v>
      </c>
      <c r="F108" s="54">
        <v>-0.617</v>
      </c>
      <c r="G108" s="38">
        <v>963.05</v>
      </c>
      <c r="H108" s="38">
        <f t="shared" si="5"/>
        <v>-594.2018499999999</v>
      </c>
    </row>
    <row r="109" spans="1:8" ht="120" customHeight="1">
      <c r="A109" s="4">
        <v>73</v>
      </c>
      <c r="B109" s="36" t="s">
        <v>137</v>
      </c>
      <c r="C109" s="36"/>
      <c r="D109" s="36"/>
      <c r="E109" s="4" t="s">
        <v>28</v>
      </c>
      <c r="F109" s="49">
        <v>0.617</v>
      </c>
      <c r="G109" s="38">
        <v>3320.65</v>
      </c>
      <c r="H109" s="38">
        <f t="shared" si="5"/>
        <v>2048.84105</v>
      </c>
    </row>
    <row r="110" spans="1:8" ht="93.75" customHeight="1">
      <c r="A110" s="4">
        <v>74</v>
      </c>
      <c r="B110" s="36" t="s">
        <v>90</v>
      </c>
      <c r="C110" s="36"/>
      <c r="D110" s="36"/>
      <c r="E110" s="4" t="s">
        <v>28</v>
      </c>
      <c r="F110" s="54">
        <v>-0.617</v>
      </c>
      <c r="G110" s="38">
        <v>1123.91</v>
      </c>
      <c r="H110" s="38">
        <f t="shared" si="5"/>
        <v>-693.4524700000001</v>
      </c>
    </row>
    <row r="111" spans="1:8" ht="15" customHeight="1">
      <c r="A111" s="4">
        <v>1</v>
      </c>
      <c r="B111" s="48">
        <v>2</v>
      </c>
      <c r="C111" s="48"/>
      <c r="D111" s="48"/>
      <c r="E111" s="2">
        <v>3</v>
      </c>
      <c r="F111" s="4">
        <v>4</v>
      </c>
      <c r="G111" s="2">
        <v>5</v>
      </c>
      <c r="H111" s="2">
        <v>6</v>
      </c>
    </row>
    <row r="112" spans="1:8" ht="120" customHeight="1">
      <c r="A112" s="4">
        <v>75</v>
      </c>
      <c r="B112" s="36" t="s">
        <v>91</v>
      </c>
      <c r="C112" s="36"/>
      <c r="D112" s="36"/>
      <c r="E112" s="4" t="s">
        <v>28</v>
      </c>
      <c r="F112" s="49">
        <v>0.617</v>
      </c>
      <c r="G112" s="38">
        <v>3558.93</v>
      </c>
      <c r="H112" s="38">
        <f>F112*G112</f>
        <v>2195.85981</v>
      </c>
    </row>
    <row r="113" spans="1:8" ht="93.75" customHeight="1">
      <c r="A113" s="4">
        <v>76</v>
      </c>
      <c r="B113" s="36" t="s">
        <v>92</v>
      </c>
      <c r="C113" s="36"/>
      <c r="D113" s="36"/>
      <c r="E113" s="4" t="s">
        <v>28</v>
      </c>
      <c r="F113" s="54">
        <v>-0.617</v>
      </c>
      <c r="G113" s="38">
        <v>1172.35</v>
      </c>
      <c r="H113" s="38">
        <f>F113*G113</f>
        <v>-723.3399499999999</v>
      </c>
    </row>
    <row r="114" spans="1:8" ht="93.75" customHeight="1">
      <c r="A114" s="4">
        <v>77</v>
      </c>
      <c r="B114" s="36" t="s">
        <v>93</v>
      </c>
      <c r="C114" s="36"/>
      <c r="D114" s="36"/>
      <c r="E114" s="4" t="s">
        <v>7</v>
      </c>
      <c r="F114" s="37">
        <v>50</v>
      </c>
      <c r="G114" s="38">
        <v>1344.85</v>
      </c>
      <c r="H114" s="38">
        <f>F114*G114</f>
        <v>67242.5</v>
      </c>
    </row>
    <row r="115" spans="1:8" ht="107.25" customHeight="1">
      <c r="A115" s="4">
        <v>78</v>
      </c>
      <c r="B115" s="36" t="s">
        <v>94</v>
      </c>
      <c r="C115" s="36"/>
      <c r="D115" s="36"/>
      <c r="E115" s="4" t="s">
        <v>28</v>
      </c>
      <c r="F115" s="39">
        <v>0.8</v>
      </c>
      <c r="G115" s="38">
        <v>126215.05</v>
      </c>
      <c r="H115" s="38">
        <f>F115*G115</f>
        <v>100972.04000000001</v>
      </c>
    </row>
    <row r="116" spans="1:8" ht="80.25" customHeight="1">
      <c r="A116" s="4">
        <v>79</v>
      </c>
      <c r="B116" s="36" t="s">
        <v>95</v>
      </c>
      <c r="C116" s="36"/>
      <c r="D116" s="36"/>
      <c r="E116" s="4" t="s">
        <v>40</v>
      </c>
      <c r="F116" s="39">
        <v>0.4</v>
      </c>
      <c r="G116" s="38">
        <v>149710.4</v>
      </c>
      <c r="H116" s="38">
        <f>F116*G116</f>
        <v>59884.16</v>
      </c>
    </row>
    <row r="117" spans="1:8" ht="15" customHeight="1">
      <c r="A117" s="40"/>
      <c r="B117" s="41" t="s">
        <v>41</v>
      </c>
      <c r="C117" s="41"/>
      <c r="D117" s="41"/>
      <c r="E117" s="42"/>
      <c r="F117" s="38"/>
      <c r="G117" s="38"/>
      <c r="H117" s="20">
        <f>H101+H103+H104+H105+H106+H107+H108+H109+H110+H112+H113+H114+H115+H116</f>
        <v>481926.88213000004</v>
      </c>
    </row>
    <row r="118" spans="1:8" ht="14.25" customHeight="1">
      <c r="A118" s="43"/>
      <c r="B118" s="44" t="s">
        <v>42</v>
      </c>
      <c r="C118" s="45"/>
      <c r="D118" s="45"/>
      <c r="E118" s="46"/>
      <c r="F118" s="47"/>
      <c r="G118" s="47"/>
      <c r="H118" s="47"/>
    </row>
    <row r="119" spans="1:8" ht="41.25" customHeight="1">
      <c r="A119" s="4">
        <v>80</v>
      </c>
      <c r="B119" s="36" t="s">
        <v>43</v>
      </c>
      <c r="C119" s="36"/>
      <c r="D119" s="36"/>
      <c r="E119" s="4" t="s">
        <v>44</v>
      </c>
      <c r="F119" s="37">
        <v>50</v>
      </c>
      <c r="G119" s="38">
        <v>61.03</v>
      </c>
      <c r="H119" s="38">
        <f>F119*G119</f>
        <v>3051.5</v>
      </c>
    </row>
    <row r="120" spans="1:8" ht="27.75" customHeight="1">
      <c r="A120" s="4">
        <v>81</v>
      </c>
      <c r="B120" s="36" t="s">
        <v>45</v>
      </c>
      <c r="C120" s="36"/>
      <c r="D120" s="36"/>
      <c r="E120" s="4" t="s">
        <v>46</v>
      </c>
      <c r="F120" s="37">
        <v>100</v>
      </c>
      <c r="G120" s="38">
        <v>59.82</v>
      </c>
      <c r="H120" s="38">
        <f aca="true" t="shared" si="6" ref="H120:H126">F120*G120</f>
        <v>5982</v>
      </c>
    </row>
    <row r="121" spans="1:8" ht="27.75" customHeight="1">
      <c r="A121" s="4">
        <v>82</v>
      </c>
      <c r="B121" s="36" t="s">
        <v>47</v>
      </c>
      <c r="C121" s="36"/>
      <c r="D121" s="36"/>
      <c r="E121" s="4" t="s">
        <v>48</v>
      </c>
      <c r="F121" s="37">
        <v>15</v>
      </c>
      <c r="G121" s="38">
        <v>237.05</v>
      </c>
      <c r="H121" s="38">
        <f t="shared" si="6"/>
        <v>3555.75</v>
      </c>
    </row>
    <row r="122" spans="1:8" ht="27.75" customHeight="1">
      <c r="A122" s="4">
        <v>83</v>
      </c>
      <c r="B122" s="36" t="s">
        <v>49</v>
      </c>
      <c r="C122" s="36"/>
      <c r="D122" s="36"/>
      <c r="E122" s="4" t="s">
        <v>50</v>
      </c>
      <c r="F122" s="37">
        <v>5</v>
      </c>
      <c r="G122" s="38">
        <v>2644.63</v>
      </c>
      <c r="H122" s="38">
        <f t="shared" si="6"/>
        <v>13223.150000000001</v>
      </c>
    </row>
    <row r="123" spans="1:8" ht="27.75" customHeight="1">
      <c r="A123" s="4">
        <v>84</v>
      </c>
      <c r="B123" s="36" t="s">
        <v>51</v>
      </c>
      <c r="C123" s="36"/>
      <c r="D123" s="36"/>
      <c r="E123" s="4" t="s">
        <v>52</v>
      </c>
      <c r="F123" s="37">
        <v>20</v>
      </c>
      <c r="G123" s="38">
        <v>426.78</v>
      </c>
      <c r="H123" s="38">
        <f t="shared" si="6"/>
        <v>8535.599999999999</v>
      </c>
    </row>
    <row r="124" spans="1:8" ht="67.5" customHeight="1">
      <c r="A124" s="4">
        <v>85</v>
      </c>
      <c r="B124" s="36" t="s">
        <v>96</v>
      </c>
      <c r="C124" s="36"/>
      <c r="D124" s="36"/>
      <c r="E124" s="4" t="s">
        <v>97</v>
      </c>
      <c r="F124" s="39">
        <v>3.6</v>
      </c>
      <c r="G124" s="38">
        <v>2842.22</v>
      </c>
      <c r="H124" s="38">
        <f t="shared" si="6"/>
        <v>10231.992</v>
      </c>
    </row>
    <row r="125" spans="1:8" ht="27.75" customHeight="1">
      <c r="A125" s="4">
        <v>86</v>
      </c>
      <c r="B125" s="36" t="s">
        <v>98</v>
      </c>
      <c r="C125" s="36"/>
      <c r="D125" s="36"/>
      <c r="E125" s="4" t="s">
        <v>40</v>
      </c>
      <c r="F125" s="49">
        <v>0.009</v>
      </c>
      <c r="G125" s="38">
        <v>201304.44</v>
      </c>
      <c r="H125" s="38">
        <f t="shared" si="6"/>
        <v>1811.7399599999999</v>
      </c>
    </row>
    <row r="126" spans="1:8" ht="67.5" customHeight="1">
      <c r="A126" s="4">
        <v>87</v>
      </c>
      <c r="B126" s="36" t="s">
        <v>99</v>
      </c>
      <c r="C126" s="36"/>
      <c r="D126" s="36"/>
      <c r="E126" s="4" t="s">
        <v>97</v>
      </c>
      <c r="F126" s="39">
        <v>3.6</v>
      </c>
      <c r="G126" s="38">
        <v>3804.59</v>
      </c>
      <c r="H126" s="38">
        <f t="shared" si="6"/>
        <v>13696.524000000001</v>
      </c>
    </row>
    <row r="127" spans="1:8" ht="15" customHeight="1">
      <c r="A127" s="4">
        <v>1</v>
      </c>
      <c r="B127" s="48">
        <v>2</v>
      </c>
      <c r="C127" s="48"/>
      <c r="D127" s="48"/>
      <c r="E127" s="2">
        <v>3</v>
      </c>
      <c r="F127" s="4">
        <v>4</v>
      </c>
      <c r="G127" s="2">
        <v>5</v>
      </c>
      <c r="H127" s="2">
        <v>6</v>
      </c>
    </row>
    <row r="128" spans="1:8" ht="41.25" customHeight="1">
      <c r="A128" s="4">
        <v>88</v>
      </c>
      <c r="B128" s="36" t="s">
        <v>100</v>
      </c>
      <c r="C128" s="36"/>
      <c r="D128" s="36"/>
      <c r="E128" s="4" t="s">
        <v>101</v>
      </c>
      <c r="F128" s="37">
        <v>9</v>
      </c>
      <c r="G128" s="38">
        <v>6426</v>
      </c>
      <c r="H128" s="38">
        <f>F128*G128</f>
        <v>57834</v>
      </c>
    </row>
    <row r="129" spans="1:8" ht="27.75" customHeight="1">
      <c r="A129" s="4">
        <v>89</v>
      </c>
      <c r="B129" s="36" t="s">
        <v>102</v>
      </c>
      <c r="C129" s="36"/>
      <c r="D129" s="36"/>
      <c r="E129" s="4" t="s">
        <v>103</v>
      </c>
      <c r="F129" s="38">
        <v>0.29</v>
      </c>
      <c r="G129" s="38">
        <v>26363.76</v>
      </c>
      <c r="H129" s="38">
        <f>F129*G129</f>
        <v>7645.490399999999</v>
      </c>
    </row>
    <row r="130" spans="1:8" ht="27.75" customHeight="1">
      <c r="A130" s="4">
        <v>90</v>
      </c>
      <c r="B130" s="36" t="s">
        <v>104</v>
      </c>
      <c r="C130" s="36"/>
      <c r="D130" s="36"/>
      <c r="E130" s="4" t="s">
        <v>105</v>
      </c>
      <c r="F130" s="54">
        <v>0.0126</v>
      </c>
      <c r="G130" s="38">
        <v>7239.68</v>
      </c>
      <c r="H130" s="38">
        <f>F130*G130</f>
        <v>91.21996800000001</v>
      </c>
    </row>
    <row r="131" spans="1:8" ht="27.75" customHeight="1">
      <c r="A131" s="4">
        <v>91</v>
      </c>
      <c r="B131" s="36" t="s">
        <v>106</v>
      </c>
      <c r="C131" s="36"/>
      <c r="D131" s="36"/>
      <c r="E131" s="4" t="s">
        <v>40</v>
      </c>
      <c r="F131" s="38">
        <v>0.18</v>
      </c>
      <c r="G131" s="38">
        <v>3876.89</v>
      </c>
      <c r="H131" s="38">
        <f>F131*G131</f>
        <v>697.8402</v>
      </c>
    </row>
    <row r="132" spans="1:8" ht="27.75" customHeight="1">
      <c r="A132" s="4">
        <v>92</v>
      </c>
      <c r="B132" s="36" t="s">
        <v>107</v>
      </c>
      <c r="C132" s="36"/>
      <c r="D132" s="36"/>
      <c r="E132" s="4" t="s">
        <v>97</v>
      </c>
      <c r="F132" s="37">
        <v>3</v>
      </c>
      <c r="G132" s="38">
        <v>2773.58</v>
      </c>
      <c r="H132" s="38">
        <f>F132*G132</f>
        <v>8320.74</v>
      </c>
    </row>
    <row r="133" spans="1:8" ht="15" customHeight="1">
      <c r="A133" s="40"/>
      <c r="B133" s="41" t="s">
        <v>53</v>
      </c>
      <c r="C133" s="41"/>
      <c r="D133" s="41"/>
      <c r="E133" s="42"/>
      <c r="F133" s="38"/>
      <c r="G133" s="38"/>
      <c r="H133" s="20">
        <f>H119+H120+H121+H122+H123+H124+H125+H126+H128+H129+H130+H131+H132</f>
        <v>134677.546528</v>
      </c>
    </row>
    <row r="134" spans="1:8" ht="27.75" customHeight="1">
      <c r="A134" s="43"/>
      <c r="B134" s="44" t="s">
        <v>54</v>
      </c>
      <c r="C134" s="45"/>
      <c r="D134" s="45"/>
      <c r="E134" s="46"/>
      <c r="F134" s="47"/>
      <c r="G134" s="47"/>
      <c r="H134" s="47"/>
    </row>
    <row r="135" spans="1:8" ht="27.75" customHeight="1">
      <c r="A135" s="4">
        <v>93</v>
      </c>
      <c r="B135" s="36" t="s">
        <v>55</v>
      </c>
      <c r="C135" s="36"/>
      <c r="D135" s="36"/>
      <c r="E135" s="4" t="s">
        <v>56</v>
      </c>
      <c r="F135" s="37">
        <v>20</v>
      </c>
      <c r="G135" s="38">
        <v>161.52</v>
      </c>
      <c r="H135" s="38">
        <f>F135*G135</f>
        <v>3230.4</v>
      </c>
    </row>
    <row r="136" spans="1:8" ht="27.75" customHeight="1">
      <c r="A136" s="4">
        <v>94</v>
      </c>
      <c r="B136" s="36" t="s">
        <v>57</v>
      </c>
      <c r="C136" s="36"/>
      <c r="D136" s="36"/>
      <c r="E136" s="4" t="s">
        <v>48</v>
      </c>
      <c r="F136" s="37">
        <v>12</v>
      </c>
      <c r="G136" s="38">
        <v>46.66</v>
      </c>
      <c r="H136" s="38">
        <f>F136*G136</f>
        <v>559.92</v>
      </c>
    </row>
    <row r="137" spans="1:8" ht="27.75" customHeight="1">
      <c r="A137" s="4">
        <v>95</v>
      </c>
      <c r="B137" s="36" t="s">
        <v>58</v>
      </c>
      <c r="C137" s="36"/>
      <c r="D137" s="36"/>
      <c r="E137" s="4" t="s">
        <v>59</v>
      </c>
      <c r="F137" s="37">
        <v>10</v>
      </c>
      <c r="G137" s="38">
        <v>1038.99</v>
      </c>
      <c r="H137" s="38">
        <f>F137*G137</f>
        <v>10389.9</v>
      </c>
    </row>
    <row r="138" spans="1:8" ht="15" customHeight="1">
      <c r="A138" s="40"/>
      <c r="B138" s="41" t="s">
        <v>60</v>
      </c>
      <c r="C138" s="41"/>
      <c r="D138" s="41"/>
      <c r="E138" s="42"/>
      <c r="F138" s="38"/>
      <c r="G138" s="38"/>
      <c r="H138" s="20">
        <f>SUM(H135:H137)</f>
        <v>14180.22</v>
      </c>
    </row>
    <row r="139" spans="1:8" ht="14.25" customHeight="1">
      <c r="A139" s="43"/>
      <c r="B139" s="44" t="s">
        <v>61</v>
      </c>
      <c r="C139" s="45"/>
      <c r="D139" s="45"/>
      <c r="E139" s="46"/>
      <c r="F139" s="47"/>
      <c r="G139" s="47"/>
      <c r="H139" s="47"/>
    </row>
    <row r="140" spans="1:8" ht="93.75" customHeight="1">
      <c r="A140" s="4">
        <v>96</v>
      </c>
      <c r="B140" s="36" t="s">
        <v>108</v>
      </c>
      <c r="C140" s="36"/>
      <c r="D140" s="36"/>
      <c r="E140" s="4" t="s">
        <v>9</v>
      </c>
      <c r="F140" s="39">
        <v>0.7</v>
      </c>
      <c r="G140" s="38">
        <v>19242.03</v>
      </c>
      <c r="H140" s="38">
        <f>F140*G140</f>
        <v>13469.420999999998</v>
      </c>
    </row>
    <row r="141" spans="1:8" ht="93.75" customHeight="1">
      <c r="A141" s="4">
        <v>97</v>
      </c>
      <c r="B141" s="36" t="s">
        <v>108</v>
      </c>
      <c r="C141" s="36"/>
      <c r="D141" s="36"/>
      <c r="E141" s="4" t="s">
        <v>9</v>
      </c>
      <c r="F141" s="37">
        <v>1</v>
      </c>
      <c r="G141" s="38">
        <v>19242.04</v>
      </c>
      <c r="H141" s="38">
        <f>F141*G141</f>
        <v>19242.04</v>
      </c>
    </row>
    <row r="142" spans="1:8" ht="93.75" customHeight="1">
      <c r="A142" s="4">
        <v>98</v>
      </c>
      <c r="B142" s="36" t="s">
        <v>109</v>
      </c>
      <c r="C142" s="36"/>
      <c r="D142" s="36"/>
      <c r="E142" s="4" t="s">
        <v>9</v>
      </c>
      <c r="F142" s="37">
        <v>1</v>
      </c>
      <c r="G142" s="38">
        <v>7465.12</v>
      </c>
      <c r="H142" s="38">
        <f>F142*G142</f>
        <v>7465.12</v>
      </c>
    </row>
    <row r="143" spans="1:8" ht="93.75" customHeight="1">
      <c r="A143" s="4">
        <v>99</v>
      </c>
      <c r="B143" s="36" t="s">
        <v>108</v>
      </c>
      <c r="C143" s="36"/>
      <c r="D143" s="36"/>
      <c r="E143" s="4" t="s">
        <v>9</v>
      </c>
      <c r="F143" s="37">
        <v>3</v>
      </c>
      <c r="G143" s="38">
        <v>19242.04</v>
      </c>
      <c r="H143" s="38">
        <f>F143*G143</f>
        <v>57726.12</v>
      </c>
    </row>
    <row r="144" spans="1:8" ht="93.75" customHeight="1">
      <c r="A144" s="4">
        <v>100</v>
      </c>
      <c r="B144" s="36" t="s">
        <v>64</v>
      </c>
      <c r="C144" s="36"/>
      <c r="D144" s="36"/>
      <c r="E144" s="4" t="s">
        <v>9</v>
      </c>
      <c r="F144" s="37">
        <v>3</v>
      </c>
      <c r="G144" s="38">
        <v>14874.72</v>
      </c>
      <c r="H144" s="38">
        <f>F144*G144</f>
        <v>44624.159999999996</v>
      </c>
    </row>
    <row r="145" spans="1:8" ht="93.75" customHeight="1">
      <c r="A145" s="4">
        <v>101</v>
      </c>
      <c r="B145" s="36" t="s">
        <v>110</v>
      </c>
      <c r="C145" s="36"/>
      <c r="D145" s="36"/>
      <c r="E145" s="4" t="s">
        <v>9</v>
      </c>
      <c r="F145" s="37">
        <v>15</v>
      </c>
      <c r="G145" s="38">
        <v>41554.31</v>
      </c>
      <c r="H145" s="38">
        <f>F145*G145</f>
        <v>623314.6499999999</v>
      </c>
    </row>
    <row r="146" spans="1:8" ht="15" customHeight="1">
      <c r="A146" s="4">
        <v>1</v>
      </c>
      <c r="B146" s="48">
        <v>2</v>
      </c>
      <c r="C146" s="48"/>
      <c r="D146" s="48"/>
      <c r="E146" s="2">
        <v>3</v>
      </c>
      <c r="F146" s="4">
        <v>4</v>
      </c>
      <c r="G146" s="2">
        <v>5</v>
      </c>
      <c r="H146" s="2">
        <v>6</v>
      </c>
    </row>
    <row r="147" spans="1:8" ht="120" customHeight="1">
      <c r="A147" s="4">
        <v>102</v>
      </c>
      <c r="B147" s="36" t="s">
        <v>66</v>
      </c>
      <c r="C147" s="36"/>
      <c r="D147" s="36"/>
      <c r="E147" s="4" t="s">
        <v>46</v>
      </c>
      <c r="F147" s="37">
        <v>650</v>
      </c>
      <c r="G147" s="38">
        <v>802.59</v>
      </c>
      <c r="H147" s="38">
        <f>F147*G147</f>
        <v>521683.5</v>
      </c>
    </row>
    <row r="148" spans="1:8" ht="120" customHeight="1">
      <c r="A148" s="4">
        <v>103</v>
      </c>
      <c r="B148" s="36" t="s">
        <v>67</v>
      </c>
      <c r="C148" s="36"/>
      <c r="D148" s="36"/>
      <c r="E148" s="4" t="s">
        <v>46</v>
      </c>
      <c r="F148" s="37">
        <v>200</v>
      </c>
      <c r="G148" s="38">
        <v>965.81</v>
      </c>
      <c r="H148" s="38">
        <f aca="true" t="shared" si="7" ref="H148:H153">F148*G148</f>
        <v>193162</v>
      </c>
    </row>
    <row r="149" spans="1:8" ht="120" customHeight="1">
      <c r="A149" s="4">
        <v>104</v>
      </c>
      <c r="B149" s="36" t="s">
        <v>68</v>
      </c>
      <c r="C149" s="36"/>
      <c r="D149" s="36"/>
      <c r="E149" s="4" t="s">
        <v>46</v>
      </c>
      <c r="F149" s="37">
        <v>300</v>
      </c>
      <c r="G149" s="38">
        <v>689.16</v>
      </c>
      <c r="H149" s="38">
        <f t="shared" si="7"/>
        <v>206748</v>
      </c>
    </row>
    <row r="150" spans="1:8" ht="120" customHeight="1">
      <c r="A150" s="4">
        <v>105</v>
      </c>
      <c r="B150" s="36" t="s">
        <v>69</v>
      </c>
      <c r="C150" s="36"/>
      <c r="D150" s="36"/>
      <c r="E150" s="4" t="s">
        <v>46</v>
      </c>
      <c r="F150" s="37">
        <v>270</v>
      </c>
      <c r="G150" s="38">
        <v>809.29</v>
      </c>
      <c r="H150" s="38">
        <f t="shared" si="7"/>
        <v>218508.3</v>
      </c>
    </row>
    <row r="151" spans="1:8" ht="93.75" customHeight="1">
      <c r="A151" s="4">
        <v>106</v>
      </c>
      <c r="B151" s="36" t="s">
        <v>72</v>
      </c>
      <c r="C151" s="36"/>
      <c r="D151" s="36"/>
      <c r="E151" s="4" t="s">
        <v>46</v>
      </c>
      <c r="F151" s="37">
        <v>77</v>
      </c>
      <c r="G151" s="38">
        <v>280.04</v>
      </c>
      <c r="H151" s="38">
        <f t="shared" si="7"/>
        <v>21563.08</v>
      </c>
    </row>
    <row r="152" spans="1:8" ht="93.75" customHeight="1">
      <c r="A152" s="4">
        <v>107</v>
      </c>
      <c r="B152" s="36" t="s">
        <v>73</v>
      </c>
      <c r="C152" s="36"/>
      <c r="D152" s="36"/>
      <c r="E152" s="4" t="s">
        <v>46</v>
      </c>
      <c r="F152" s="37">
        <v>200</v>
      </c>
      <c r="G152" s="38">
        <v>413</v>
      </c>
      <c r="H152" s="38">
        <f t="shared" si="7"/>
        <v>82600</v>
      </c>
    </row>
    <row r="153" spans="1:8" ht="27.75" customHeight="1">
      <c r="A153" s="4">
        <v>108</v>
      </c>
      <c r="B153" s="36" t="s">
        <v>74</v>
      </c>
      <c r="C153" s="36"/>
      <c r="D153" s="36"/>
      <c r="E153" s="4" t="s">
        <v>75</v>
      </c>
      <c r="F153" s="38">
        <v>0.75</v>
      </c>
      <c r="G153" s="38">
        <v>46507.46</v>
      </c>
      <c r="H153" s="38">
        <f t="shared" si="7"/>
        <v>34880.595</v>
      </c>
    </row>
    <row r="154" spans="1:8" ht="15" customHeight="1">
      <c r="A154" s="40"/>
      <c r="B154" s="41" t="s">
        <v>76</v>
      </c>
      <c r="C154" s="41"/>
      <c r="D154" s="41"/>
      <c r="E154" s="42"/>
      <c r="F154" s="38"/>
      <c r="G154" s="38"/>
      <c r="H154" s="20">
        <f>H140+H141+H142+H143+H144+H145+H147+H148+H149+H150+H151+H152+H153</f>
        <v>2044986.986</v>
      </c>
    </row>
    <row r="155" spans="1:8" ht="27.75" customHeight="1">
      <c r="A155" s="43"/>
      <c r="B155" s="44" t="s">
        <v>77</v>
      </c>
      <c r="C155" s="45"/>
      <c r="D155" s="45"/>
      <c r="E155" s="46"/>
      <c r="F155" s="47"/>
      <c r="G155" s="47"/>
      <c r="H155" s="47"/>
    </row>
    <row r="156" spans="1:8" ht="27.75" customHeight="1">
      <c r="A156" s="4">
        <v>109</v>
      </c>
      <c r="B156" s="36" t="s">
        <v>111</v>
      </c>
      <c r="C156" s="36"/>
      <c r="D156" s="36"/>
      <c r="E156" s="4" t="s">
        <v>79</v>
      </c>
      <c r="F156" s="37">
        <v>20</v>
      </c>
      <c r="G156" s="38">
        <v>56.21</v>
      </c>
      <c r="H156" s="38">
        <f>F156*G156</f>
        <v>1124.2</v>
      </c>
    </row>
    <row r="157" spans="1:8" ht="27.75" customHeight="1">
      <c r="A157" s="4">
        <v>110</v>
      </c>
      <c r="B157" s="36" t="s">
        <v>112</v>
      </c>
      <c r="C157" s="36"/>
      <c r="D157" s="36"/>
      <c r="E157" s="4" t="s">
        <v>79</v>
      </c>
      <c r="F157" s="37">
        <v>10</v>
      </c>
      <c r="G157" s="38">
        <v>119.3</v>
      </c>
      <c r="H157" s="38">
        <f>F157*G157</f>
        <v>1193</v>
      </c>
    </row>
    <row r="158" spans="1:8" ht="27.75" customHeight="1">
      <c r="A158" s="4">
        <v>111</v>
      </c>
      <c r="B158" s="36" t="s">
        <v>113</v>
      </c>
      <c r="C158" s="36"/>
      <c r="D158" s="36"/>
      <c r="E158" s="4" t="s">
        <v>79</v>
      </c>
      <c r="F158" s="37">
        <v>20</v>
      </c>
      <c r="G158" s="38">
        <v>70.23</v>
      </c>
      <c r="H158" s="38">
        <f>F158*G158</f>
        <v>1404.6000000000001</v>
      </c>
    </row>
    <row r="159" spans="1:8" ht="27.75" customHeight="1">
      <c r="A159" s="4">
        <v>112</v>
      </c>
      <c r="B159" s="36" t="s">
        <v>114</v>
      </c>
      <c r="C159" s="36"/>
      <c r="D159" s="36"/>
      <c r="E159" s="4" t="s">
        <v>79</v>
      </c>
      <c r="F159" s="37">
        <v>10</v>
      </c>
      <c r="G159" s="38">
        <v>149.12</v>
      </c>
      <c r="H159" s="38">
        <f>F159*G159</f>
        <v>1491.2</v>
      </c>
    </row>
    <row r="160" spans="1:8" ht="15" customHeight="1">
      <c r="A160" s="4">
        <v>1</v>
      </c>
      <c r="B160" s="48">
        <v>2</v>
      </c>
      <c r="C160" s="48"/>
      <c r="D160" s="48"/>
      <c r="E160" s="2">
        <v>3</v>
      </c>
      <c r="F160" s="4">
        <v>4</v>
      </c>
      <c r="G160" s="2">
        <v>5</v>
      </c>
      <c r="H160" s="2">
        <v>6</v>
      </c>
    </row>
    <row r="161" spans="1:8" ht="54" customHeight="1">
      <c r="A161" s="4">
        <v>113</v>
      </c>
      <c r="B161" s="36" t="s">
        <v>115</v>
      </c>
      <c r="C161" s="36"/>
      <c r="D161" s="36"/>
      <c r="E161" s="4" t="s">
        <v>116</v>
      </c>
      <c r="F161" s="37">
        <v>6</v>
      </c>
      <c r="G161" s="38">
        <v>1062.14</v>
      </c>
      <c r="H161" s="38">
        <f>F161*G161</f>
        <v>6372.84</v>
      </c>
    </row>
    <row r="162" spans="1:8" ht="54" customHeight="1">
      <c r="A162" s="4">
        <v>114</v>
      </c>
      <c r="B162" s="36" t="s">
        <v>117</v>
      </c>
      <c r="C162" s="36"/>
      <c r="D162" s="36"/>
      <c r="E162" s="4" t="s">
        <v>116</v>
      </c>
      <c r="F162" s="37">
        <v>2</v>
      </c>
      <c r="G162" s="38">
        <v>1217.3</v>
      </c>
      <c r="H162" s="38">
        <f>F162*G162</f>
        <v>2434.6</v>
      </c>
    </row>
    <row r="163" spans="1:8" ht="27.75" customHeight="1">
      <c r="A163" s="4">
        <v>115</v>
      </c>
      <c r="B163" s="36" t="s">
        <v>118</v>
      </c>
      <c r="C163" s="36"/>
      <c r="D163" s="36"/>
      <c r="E163" s="4" t="s">
        <v>79</v>
      </c>
      <c r="F163" s="37">
        <v>6</v>
      </c>
      <c r="G163" s="38">
        <v>1602.02</v>
      </c>
      <c r="H163" s="38">
        <f>F163*G163</f>
        <v>9612.119999999999</v>
      </c>
    </row>
    <row r="164" spans="1:8" ht="41.25" customHeight="1">
      <c r="A164" s="4">
        <v>116</v>
      </c>
      <c r="B164" s="36" t="s">
        <v>119</v>
      </c>
      <c r="C164" s="36"/>
      <c r="D164" s="36"/>
      <c r="E164" s="4" t="s">
        <v>79</v>
      </c>
      <c r="F164" s="37">
        <v>2</v>
      </c>
      <c r="G164" s="38">
        <v>1529.92</v>
      </c>
      <c r="H164" s="38">
        <f>F164*G164</f>
        <v>3059.84</v>
      </c>
    </row>
    <row r="165" spans="1:8" ht="41.25" customHeight="1">
      <c r="A165" s="4">
        <v>117</v>
      </c>
      <c r="B165" s="36" t="s">
        <v>120</v>
      </c>
      <c r="C165" s="36"/>
      <c r="D165" s="36"/>
      <c r="E165" s="4" t="s">
        <v>121</v>
      </c>
      <c r="F165" s="37">
        <v>2</v>
      </c>
      <c r="G165" s="38">
        <v>20458.89</v>
      </c>
      <c r="H165" s="38">
        <f>F165*G165</f>
        <v>40917.78</v>
      </c>
    </row>
    <row r="166" spans="1:8" ht="15" customHeight="1">
      <c r="A166" s="40"/>
      <c r="B166" s="41" t="s">
        <v>83</v>
      </c>
      <c r="C166" s="41"/>
      <c r="D166" s="41"/>
      <c r="E166" s="42"/>
      <c r="F166" s="38"/>
      <c r="G166" s="38"/>
      <c r="H166" s="20">
        <f>H156+H157+H158+H159+H161+H162+H163+H164+H165</f>
        <v>67610.18</v>
      </c>
    </row>
    <row r="167" spans="1:8" ht="13.5" customHeight="1">
      <c r="A167" s="43"/>
      <c r="B167" s="19"/>
      <c r="C167" s="19"/>
      <c r="D167" s="19"/>
      <c r="E167" s="43"/>
      <c r="F167" s="20"/>
      <c r="G167" s="20"/>
      <c r="H167" s="20"/>
    </row>
    <row r="168" spans="1:8" ht="15" customHeight="1">
      <c r="A168" s="19" t="s">
        <v>139</v>
      </c>
      <c r="B168" s="41"/>
      <c r="C168" s="41"/>
      <c r="D168" s="41"/>
      <c r="E168" s="41"/>
      <c r="F168" s="41"/>
      <c r="G168" s="41"/>
      <c r="H168" s="20">
        <v>1178073.38</v>
      </c>
    </row>
    <row r="169" spans="1:8" ht="15" customHeight="1">
      <c r="A169" s="19" t="s">
        <v>140</v>
      </c>
      <c r="B169" s="19"/>
      <c r="C169" s="19"/>
      <c r="D169" s="19"/>
      <c r="E169" s="19"/>
      <c r="F169" s="19"/>
      <c r="G169" s="19"/>
      <c r="H169" s="20" t="s">
        <v>141</v>
      </c>
    </row>
    <row r="170" spans="1:8" ht="15" customHeight="1">
      <c r="A170" s="19" t="s">
        <v>142</v>
      </c>
      <c r="B170" s="19"/>
      <c r="C170" s="19"/>
      <c r="D170" s="19"/>
      <c r="E170" s="19"/>
      <c r="F170" s="19"/>
      <c r="G170" s="19"/>
      <c r="H170" s="20">
        <f>(H29+H46+H53+H59+H77+H84+H99+H117+H133+H138+H154+H166+H168)*20%</f>
        <v>1869999.9999396005</v>
      </c>
    </row>
    <row r="171" spans="1:8" ht="15" customHeight="1">
      <c r="A171" s="19" t="s">
        <v>143</v>
      </c>
      <c r="B171" s="19"/>
      <c r="C171" s="19"/>
      <c r="D171" s="19"/>
      <c r="E171" s="19"/>
      <c r="F171" s="19"/>
      <c r="G171" s="19"/>
      <c r="H171" s="20">
        <f>(H29+H46+H53+H59+H77+H84+H99+H117+H133+H138+H154+H166+H168+H170)</f>
        <v>11219999.999637602</v>
      </c>
    </row>
    <row r="172" spans="1:8" ht="12.75" customHeight="1">
      <c r="A172" s="21" t="s">
        <v>122</v>
      </c>
      <c r="B172" s="15"/>
      <c r="C172" s="15"/>
      <c r="D172" s="15"/>
      <c r="E172" s="15"/>
      <c r="F172" s="15"/>
      <c r="G172" s="15"/>
      <c r="H172" s="15"/>
    </row>
    <row r="173" spans="1:8" ht="12.75" customHeight="1">
      <c r="A173" s="21" t="s">
        <v>122</v>
      </c>
      <c r="B173" s="21"/>
      <c r="C173" s="21"/>
      <c r="D173" s="21"/>
      <c r="E173" s="21"/>
      <c r="F173" s="21"/>
      <c r="G173" s="21"/>
      <c r="H173" s="21"/>
    </row>
    <row r="174" spans="1:8" ht="14.25" customHeight="1">
      <c r="A174" s="22" t="s">
        <v>123</v>
      </c>
      <c r="B174" s="23" t="s">
        <v>144</v>
      </c>
      <c r="C174" s="23"/>
      <c r="D174" s="23"/>
      <c r="E174" s="23" t="s">
        <v>145</v>
      </c>
      <c r="F174" s="23"/>
      <c r="G174" s="23"/>
      <c r="H174" s="24"/>
    </row>
    <row r="175" spans="1:8" ht="12.75" customHeight="1">
      <c r="A175" s="24" t="s">
        <v>122</v>
      </c>
      <c r="B175" s="23" t="s">
        <v>146</v>
      </c>
      <c r="C175" s="23"/>
      <c r="D175" s="23"/>
      <c r="E175" s="23" t="s">
        <v>147</v>
      </c>
      <c r="F175" s="23"/>
      <c r="G175" s="23"/>
      <c r="H175" s="22"/>
    </row>
    <row r="176" spans="1:8" ht="12" customHeight="1">
      <c r="A176" s="24"/>
      <c r="B176" s="24"/>
      <c r="C176" s="24"/>
      <c r="D176" s="24"/>
      <c r="E176" s="24"/>
      <c r="F176" s="24"/>
      <c r="G176" s="24"/>
      <c r="H176" s="24"/>
    </row>
    <row r="177" spans="1:8" ht="12" customHeight="1">
      <c r="A177" s="24"/>
      <c r="B177" s="24"/>
      <c r="C177" s="24"/>
      <c r="D177" s="24"/>
      <c r="E177" s="24"/>
      <c r="F177" s="24"/>
      <c r="G177" s="24"/>
      <c r="H177" s="24"/>
    </row>
    <row r="178" spans="1:8" ht="27.75" customHeight="1">
      <c r="A178" s="22"/>
      <c r="B178" s="24"/>
      <c r="C178" s="6"/>
      <c r="D178" s="22"/>
      <c r="E178" s="25"/>
      <c r="F178" s="25"/>
      <c r="G178" s="25"/>
      <c r="H178" s="22"/>
    </row>
    <row r="179" spans="1:8" ht="12" customHeight="1">
      <c r="A179" s="22"/>
      <c r="B179" s="26"/>
      <c r="C179" s="26"/>
      <c r="D179" s="22"/>
      <c r="E179" s="26"/>
      <c r="F179" s="26"/>
      <c r="G179" s="26"/>
      <c r="H179" s="55" t="s">
        <v>153</v>
      </c>
    </row>
    <row r="180" spans="1:8" ht="27.75" customHeight="1">
      <c r="A180" s="25" t="s">
        <v>148</v>
      </c>
      <c r="B180" s="25"/>
      <c r="C180" s="25"/>
      <c r="D180" s="22"/>
      <c r="E180" s="27" t="s">
        <v>148</v>
      </c>
      <c r="F180" s="27"/>
      <c r="G180" s="27"/>
      <c r="H180" s="22"/>
    </row>
  </sheetData>
  <sheetProtection/>
  <mergeCells count="179">
    <mergeCell ref="A1:G1"/>
    <mergeCell ref="A2:F2"/>
    <mergeCell ref="A3:G3"/>
    <mergeCell ref="A4:F4"/>
    <mergeCell ref="A8:F8"/>
    <mergeCell ref="A10:H10"/>
    <mergeCell ref="E178:G179"/>
    <mergeCell ref="B179:C179"/>
    <mergeCell ref="A171:G171"/>
    <mergeCell ref="A173:H173"/>
    <mergeCell ref="A172:H172"/>
    <mergeCell ref="B174:D174"/>
    <mergeCell ref="E174:G174"/>
    <mergeCell ref="B175:D175"/>
    <mergeCell ref="A169:G169"/>
    <mergeCell ref="A170:G170"/>
    <mergeCell ref="A168:G168"/>
    <mergeCell ref="B165:D165"/>
    <mergeCell ref="B166:D166"/>
    <mergeCell ref="B167:D167"/>
    <mergeCell ref="B159:D159"/>
    <mergeCell ref="B160:D160"/>
    <mergeCell ref="B161:D161"/>
    <mergeCell ref="B162:D162"/>
    <mergeCell ref="B163:D163"/>
    <mergeCell ref="B164:D164"/>
    <mergeCell ref="B153:D153"/>
    <mergeCell ref="B154:D154"/>
    <mergeCell ref="B155:D155"/>
    <mergeCell ref="B156:D156"/>
    <mergeCell ref="B157:D157"/>
    <mergeCell ref="B158:D158"/>
    <mergeCell ref="B147:D147"/>
    <mergeCell ref="B148:D148"/>
    <mergeCell ref="B149:D149"/>
    <mergeCell ref="B150:D150"/>
    <mergeCell ref="B151:D151"/>
    <mergeCell ref="B152:D152"/>
    <mergeCell ref="B141:D141"/>
    <mergeCell ref="B142:D142"/>
    <mergeCell ref="B143:D143"/>
    <mergeCell ref="B144:D144"/>
    <mergeCell ref="B145:D145"/>
    <mergeCell ref="B146:D146"/>
    <mergeCell ref="B135:D135"/>
    <mergeCell ref="B136:D136"/>
    <mergeCell ref="B137:D137"/>
    <mergeCell ref="B138:D138"/>
    <mergeCell ref="B139:D139"/>
    <mergeCell ref="B140:D140"/>
    <mergeCell ref="B129:D129"/>
    <mergeCell ref="B130:D130"/>
    <mergeCell ref="B131:D131"/>
    <mergeCell ref="B132:D132"/>
    <mergeCell ref="B133:D133"/>
    <mergeCell ref="B134:D134"/>
    <mergeCell ref="B123:D123"/>
    <mergeCell ref="B124:D124"/>
    <mergeCell ref="B125:D125"/>
    <mergeCell ref="B126:D126"/>
    <mergeCell ref="B127:D127"/>
    <mergeCell ref="B128:D128"/>
    <mergeCell ref="B117:D117"/>
    <mergeCell ref="B118:D118"/>
    <mergeCell ref="B119:D119"/>
    <mergeCell ref="B120:D120"/>
    <mergeCell ref="B121:D121"/>
    <mergeCell ref="B122:D122"/>
    <mergeCell ref="B111:D111"/>
    <mergeCell ref="B112:D112"/>
    <mergeCell ref="B113:D113"/>
    <mergeCell ref="B114:D114"/>
    <mergeCell ref="B115:D115"/>
    <mergeCell ref="B116:D116"/>
    <mergeCell ref="B105:D105"/>
    <mergeCell ref="B106:D106"/>
    <mergeCell ref="B107:D107"/>
    <mergeCell ref="B108:D108"/>
    <mergeCell ref="B109:D109"/>
    <mergeCell ref="B110:D110"/>
    <mergeCell ref="B99:D99"/>
    <mergeCell ref="B100:D100"/>
    <mergeCell ref="B101:D101"/>
    <mergeCell ref="B102:D102"/>
    <mergeCell ref="B103:D103"/>
    <mergeCell ref="B104:D104"/>
    <mergeCell ref="B93:D93"/>
    <mergeCell ref="B94:D94"/>
    <mergeCell ref="B95:D95"/>
    <mergeCell ref="B96:D96"/>
    <mergeCell ref="B97:D97"/>
    <mergeCell ref="B98:D98"/>
    <mergeCell ref="B87:D87"/>
    <mergeCell ref="B88:D88"/>
    <mergeCell ref="B89:D89"/>
    <mergeCell ref="B90:D90"/>
    <mergeCell ref="B91:D91"/>
    <mergeCell ref="B92:D92"/>
    <mergeCell ref="B84:D84"/>
    <mergeCell ref="B85:D85"/>
    <mergeCell ref="B86:D86"/>
    <mergeCell ref="B78:D78"/>
    <mergeCell ref="B79:D79"/>
    <mergeCell ref="B80:D80"/>
    <mergeCell ref="B81:D81"/>
    <mergeCell ref="B82:D82"/>
    <mergeCell ref="B83:D83"/>
    <mergeCell ref="B72:D72"/>
    <mergeCell ref="B73:D73"/>
    <mergeCell ref="B74:D74"/>
    <mergeCell ref="B75:D75"/>
    <mergeCell ref="B76:D76"/>
    <mergeCell ref="B77:D77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3:D13"/>
    <mergeCell ref="B14:D14"/>
    <mergeCell ref="B15:D15"/>
    <mergeCell ref="B16:D16"/>
    <mergeCell ref="B17:D17"/>
    <mergeCell ref="E175:G175"/>
    <mergeCell ref="A7:H7"/>
    <mergeCell ref="A12:F12"/>
    <mergeCell ref="A180:C180"/>
    <mergeCell ref="E180:G180"/>
    <mergeCell ref="A5:I5"/>
    <mergeCell ref="A6:H6"/>
  </mergeCells>
  <printOptions/>
  <pageMargins left="0.7875" right="0.5902777777777778" top="0.44175" bottom="0.39375" header="0.39375" footer="0"/>
  <pageSetup fitToHeight="0" fitToWidth="1" horizontalDpi="600" verticalDpi="600" orientation="portrait" paperSize="9" scale="93" r:id="rId1"/>
  <headerFooter alignWithMargins="0">
    <oddFooter>&amp;C&amp;12Директор ТОВ "АМіЛа"                                               Р.В.Микитюк</oddFooter>
  </headerFooter>
  <rowBreaks count="9" manualBreakCount="9">
    <brk id="32" max="255" man="1"/>
    <brk id="55" max="255" man="1"/>
    <brk id="67" max="255" man="1"/>
    <brk id="78" max="255" man="1"/>
    <brk id="101" max="255" man="1"/>
    <brk id="110" max="255" man="1"/>
    <brk id="126" max="255" man="1"/>
    <brk id="145" max="255" man="1"/>
    <brk id="159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2022-07-08T16:30:55Z</cp:lastPrinted>
  <dcterms:created xsi:type="dcterms:W3CDTF">2022-07-08T15:12:07Z</dcterms:created>
  <dcterms:modified xsi:type="dcterms:W3CDTF">2022-07-08T16:31:03Z</dcterms:modified>
  <cp:category/>
  <cp:version/>
  <cp:contentType/>
  <cp:contentStatus/>
</cp:coreProperties>
</file>